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lta Dirección\GG\SISTEMA DE GESTION ANTISOBORNO 2024\6.2 OBJETIVOS\"/>
    </mc:Choice>
  </mc:AlternateContent>
  <bookViews>
    <workbookView xWindow="0" yWindow="0" windowWidth="28800" windowHeight="12000" tabRatio="858"/>
  </bookViews>
  <sheets>
    <sheet name="Objetivos" sheetId="5" r:id="rId1"/>
    <sheet name="OBJ 01 ok" sheetId="22" r:id="rId2"/>
    <sheet name="OBJ 02 ok" sheetId="14" r:id="rId3"/>
    <sheet name="OBJ 03 ok" sheetId="20" r:id="rId4"/>
    <sheet name="OBJ 04 ok" sheetId="18" r:id="rId5"/>
    <sheet name="OBJ 05 ok" sheetId="21" r:id="rId6"/>
    <sheet name="OBJ 06 ok" sheetId="23" r:id="rId7"/>
    <sheet name="OBJ 07 ok" sheetId="16" r:id="rId8"/>
    <sheet name="OBJE 01" sheetId="8" state="hidden" r:id="rId9"/>
    <sheet name="Ratios IVC Ofic" sheetId="6" state="hidden" r:id="rId10"/>
    <sheet name="Comercial" sheetId="4" state="hidden" r:id="rId11"/>
    <sheet name="Hoja1" sheetId="7" state="hidden" r:id="rId12"/>
  </sheets>
  <externalReferences>
    <externalReference r:id="rId13"/>
  </externalReferences>
  <definedNames>
    <definedName name="_xlnm._FilterDatabase" localSheetId="0" hidden="1">Objetivos!$D$6:$H$14</definedName>
    <definedName name="_xlnm._FilterDatabase" localSheetId="9" hidden="1">'Ratios IVC Ofic'!$B$2:$Z$15</definedName>
    <definedName name="_xlnm.Print_Area" localSheetId="1">'OBJ 01 ok'!$A$1:$L$52</definedName>
    <definedName name="_xlnm.Print_Area" localSheetId="2">'OBJ 02 ok'!$A$1:$L$52</definedName>
    <definedName name="_xlnm.Print_Area" localSheetId="3">'OBJ 03 ok'!$A$1:$H$43</definedName>
    <definedName name="_xlnm.Print_Area" localSheetId="4">'OBJ 04 ok'!$A$1:$L$51</definedName>
    <definedName name="_xlnm.Print_Area" localSheetId="5">'OBJ 05 ok'!$A$1:$L$52</definedName>
    <definedName name="_xlnm.Print_Area" localSheetId="6">'OBJ 06 ok'!$A$1:$G$44</definedName>
    <definedName name="_xlnm.Print_Area" localSheetId="7">'OBJ 07 ok'!$A$1:$H$43</definedName>
    <definedName name="_xlnm.Print_Area" localSheetId="0">Objetivos!$A$2:$AD$7</definedName>
    <definedName name="_xlnm.Print_Area" localSheetId="9">'Ratios IVC Ofic'!$A$2:$Z$15</definedName>
    <definedName name="Export" localSheetId="8" hidden="1">{"'Hoja1'!$A$1:$I$70"}</definedName>
    <definedName name="Export" hidden="1">{"'Hoja1'!$A$1:$I$70"}</definedName>
    <definedName name="HTML_CodePage" hidden="1">1252</definedName>
    <definedName name="HTML_Control" localSheetId="8" hidden="1">{"'Hoja1'!$A$1:$I$70"}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indicadores" hidden="1">{"'Hoja1'!$A$1:$I$70"}</definedName>
    <definedName name="Print_Area" localSheetId="8">'OBJE 01'!$C$3:$L$51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B5" i="23"/>
  <c r="J15" i="23"/>
  <c r="K15" i="23"/>
  <c r="L15" i="23"/>
  <c r="J16" i="23"/>
  <c r="K16" i="23"/>
  <c r="L16" i="23"/>
  <c r="J17" i="23"/>
  <c r="K17" i="23"/>
  <c r="L17" i="23"/>
  <c r="J18" i="23"/>
  <c r="K18" i="23"/>
  <c r="L18" i="23"/>
  <c r="H19" i="23"/>
  <c r="I19" i="23"/>
  <c r="J19" i="23"/>
  <c r="K19" i="23"/>
  <c r="L19" i="23"/>
  <c r="K15" i="21"/>
  <c r="L15" i="21"/>
  <c r="J16" i="21"/>
  <c r="K16" i="21"/>
  <c r="L16" i="21"/>
  <c r="J17" i="21"/>
  <c r="K17" i="21"/>
  <c r="L17" i="21"/>
  <c r="J18" i="21"/>
  <c r="K18" i="21"/>
  <c r="L18" i="21"/>
  <c r="J19" i="21"/>
  <c r="K19" i="21"/>
  <c r="L19" i="21"/>
  <c r="J20" i="21"/>
  <c r="K20" i="21"/>
  <c r="L20" i="21"/>
  <c r="J21" i="21"/>
  <c r="K21" i="21"/>
  <c r="L21" i="21"/>
  <c r="J22" i="21"/>
  <c r="K22" i="21"/>
  <c r="L22" i="21"/>
  <c r="J23" i="21"/>
  <c r="K23" i="21"/>
  <c r="L23" i="21"/>
  <c r="J24" i="21"/>
  <c r="K24" i="21"/>
  <c r="L24" i="21"/>
  <c r="J25" i="21"/>
  <c r="K25" i="21"/>
  <c r="L25" i="21"/>
  <c r="J26" i="21"/>
  <c r="K26" i="21"/>
  <c r="L26" i="21"/>
  <c r="H27" i="21"/>
  <c r="I27" i="21"/>
  <c r="J27" i="21"/>
  <c r="K27" i="21"/>
  <c r="L27" i="21"/>
  <c r="J14" i="18"/>
  <c r="L14" i="18"/>
  <c r="J15" i="18"/>
  <c r="L15" i="18"/>
  <c r="J16" i="18"/>
  <c r="L16" i="18"/>
  <c r="J17" i="18"/>
  <c r="L17" i="18"/>
  <c r="J18" i="18"/>
  <c r="L18" i="18"/>
  <c r="J19" i="18"/>
  <c r="L19" i="18"/>
  <c r="J20" i="18"/>
  <c r="L20" i="18"/>
  <c r="J21" i="18"/>
  <c r="L21" i="18"/>
  <c r="J22" i="18"/>
  <c r="L22" i="18"/>
  <c r="J23" i="18"/>
  <c r="L23" i="18"/>
  <c r="J24" i="18"/>
  <c r="L24" i="18"/>
  <c r="J25" i="18"/>
  <c r="L25" i="18"/>
  <c r="H26" i="18"/>
  <c r="I26" i="18"/>
  <c r="J26" i="18"/>
  <c r="L26" i="18"/>
  <c r="J15" i="22"/>
  <c r="L15" i="22"/>
  <c r="L16" i="22"/>
  <c r="J17" i="22"/>
  <c r="L17" i="22"/>
  <c r="J18" i="22"/>
  <c r="L18" i="22"/>
  <c r="J19" i="22"/>
  <c r="L19" i="22"/>
  <c r="J20" i="22"/>
  <c r="L20" i="22"/>
  <c r="J21" i="22"/>
  <c r="L21" i="22"/>
  <c r="J22" i="22"/>
  <c r="L22" i="22"/>
  <c r="J23" i="22"/>
  <c r="L23" i="22"/>
  <c r="J24" i="22"/>
  <c r="L24" i="22"/>
  <c r="J25" i="22"/>
  <c r="L25" i="22"/>
  <c r="J26" i="22"/>
  <c r="L26" i="22"/>
  <c r="H27" i="22"/>
  <c r="I27" i="22"/>
  <c r="J27" i="22"/>
  <c r="L27" i="22"/>
  <c r="J15" i="14"/>
  <c r="L15" i="14"/>
  <c r="J16" i="14"/>
  <c r="J17" i="14"/>
  <c r="L17" i="14" s="1"/>
  <c r="J18" i="14"/>
  <c r="L18" i="14"/>
  <c r="J19" i="14"/>
  <c r="J20" i="14"/>
  <c r="J21" i="14"/>
  <c r="J22" i="14"/>
  <c r="J23" i="14"/>
  <c r="J24" i="14"/>
  <c r="L24" i="14"/>
  <c r="J25" i="14"/>
  <c r="J26" i="14"/>
  <c r="H27" i="14"/>
  <c r="I27" i="14"/>
  <c r="E9" i="18"/>
  <c r="D16" i="21"/>
  <c r="D17" i="21"/>
  <c r="D18" i="21"/>
  <c r="D19" i="21"/>
  <c r="D21" i="21"/>
  <c r="D22" i="21"/>
  <c r="D23" i="21"/>
  <c r="D24" i="21"/>
  <c r="D25" i="21"/>
  <c r="J27" i="14" l="1"/>
  <c r="L27" i="14" s="1"/>
  <c r="D20" i="21"/>
  <c r="D26" i="21"/>
  <c r="D17" i="14"/>
  <c r="D18" i="14"/>
  <c r="D19" i="14"/>
  <c r="D20" i="14"/>
  <c r="D21" i="14"/>
  <c r="D22" i="14"/>
  <c r="D25" i="14"/>
  <c r="D14" i="18"/>
  <c r="F14" i="18" s="1"/>
  <c r="D15" i="18"/>
  <c r="F15" i="18" s="1"/>
  <c r="D16" i="18"/>
  <c r="F16" i="18" s="1"/>
  <c r="D17" i="18"/>
  <c r="F17" i="18" s="1"/>
  <c r="D18" i="18"/>
  <c r="F18" i="18" s="1"/>
  <c r="D19" i="18"/>
  <c r="F19" i="18" s="1"/>
  <c r="D20" i="18"/>
  <c r="F20" i="18" s="1"/>
  <c r="D21" i="18"/>
  <c r="F21" i="18" s="1"/>
  <c r="D22" i="18"/>
  <c r="F22" i="18" s="1"/>
  <c r="D23" i="18"/>
  <c r="F23" i="18" s="1"/>
  <c r="D24" i="18"/>
  <c r="F24" i="18" s="1"/>
  <c r="D25" i="18"/>
  <c r="F25" i="18" s="1"/>
  <c r="AB9" i="5" l="1"/>
  <c r="AA9" i="5"/>
  <c r="Z9" i="5"/>
  <c r="Y9" i="5"/>
  <c r="X9" i="5"/>
  <c r="W9" i="5"/>
  <c r="V9" i="5"/>
  <c r="U9" i="5"/>
  <c r="T9" i="5"/>
  <c r="B4" i="23"/>
  <c r="B8" i="23"/>
  <c r="B6" i="23"/>
  <c r="B5" i="21"/>
  <c r="C19" i="23"/>
  <c r="B19" i="23"/>
  <c r="D18" i="23"/>
  <c r="Z13" i="5" s="1"/>
  <c r="D17" i="23"/>
  <c r="W13" i="5" s="1"/>
  <c r="D16" i="23"/>
  <c r="T13" i="5" s="1"/>
  <c r="D15" i="23"/>
  <c r="Q13" i="5" s="1"/>
  <c r="E9" i="23"/>
  <c r="E16" i="23" s="1"/>
  <c r="D19" i="23" l="1"/>
  <c r="AC13" i="5" s="1"/>
  <c r="F16" i="23"/>
  <c r="E15" i="23"/>
  <c r="F15" i="23" s="1"/>
  <c r="E18" i="23"/>
  <c r="F18" i="23" s="1"/>
  <c r="E19" i="23"/>
  <c r="E17" i="23"/>
  <c r="F17" i="23" s="1"/>
  <c r="F9" i="20"/>
  <c r="B8" i="20"/>
  <c r="B6" i="20"/>
  <c r="B5" i="20"/>
  <c r="E9" i="14"/>
  <c r="D18" i="22"/>
  <c r="T8" i="5" s="1"/>
  <c r="D19" i="22"/>
  <c r="D20" i="22"/>
  <c r="F20" i="22" s="1"/>
  <c r="D21" i="22"/>
  <c r="F21" i="22" s="1"/>
  <c r="D22" i="22"/>
  <c r="D23" i="22"/>
  <c r="D24" i="22"/>
  <c r="F24" i="22" s="1"/>
  <c r="D25" i="22"/>
  <c r="F25" i="22" s="1"/>
  <c r="D26" i="22"/>
  <c r="E9" i="22"/>
  <c r="B8" i="22"/>
  <c r="B6" i="22"/>
  <c r="B5" i="22"/>
  <c r="C27" i="22"/>
  <c r="B27" i="22"/>
  <c r="D17" i="22"/>
  <c r="D16" i="22"/>
  <c r="D15" i="22"/>
  <c r="B4" i="22"/>
  <c r="D16" i="20"/>
  <c r="D17" i="20"/>
  <c r="D14" i="20"/>
  <c r="B18" i="20"/>
  <c r="X8" i="5" l="1"/>
  <c r="F22" i="22"/>
  <c r="AB8" i="5"/>
  <c r="F26" i="22"/>
  <c r="Y8" i="5"/>
  <c r="F23" i="22"/>
  <c r="AA8" i="5"/>
  <c r="W8" i="5"/>
  <c r="F15" i="22"/>
  <c r="Q8" i="5"/>
  <c r="Z8" i="5"/>
  <c r="F16" i="22"/>
  <c r="R8" i="5"/>
  <c r="F19" i="22"/>
  <c r="U8" i="5"/>
  <c r="F18" i="22"/>
  <c r="V8" i="5"/>
  <c r="F17" i="22"/>
  <c r="S8" i="5"/>
  <c r="F19" i="23"/>
  <c r="D27" i="22"/>
  <c r="AC8" i="5" s="1"/>
  <c r="B27" i="21"/>
  <c r="D15" i="16"/>
  <c r="E15" i="16" s="1"/>
  <c r="D16" i="16"/>
  <c r="E16" i="16" s="1"/>
  <c r="D17" i="16"/>
  <c r="E17" i="16" s="1"/>
  <c r="D14" i="16"/>
  <c r="E14" i="16" s="1"/>
  <c r="F18" i="16"/>
  <c r="D15" i="14"/>
  <c r="Q9" i="5" s="1"/>
  <c r="D16" i="14"/>
  <c r="R9" i="5" s="1"/>
  <c r="F27" i="22" l="1"/>
  <c r="D18" i="16"/>
  <c r="F9" i="16"/>
  <c r="B8" i="16"/>
  <c r="B6" i="16"/>
  <c r="B5" i="16"/>
  <c r="B4" i="16"/>
  <c r="E9" i="21"/>
  <c r="B8" i="21"/>
  <c r="B6" i="21"/>
  <c r="B5" i="18"/>
  <c r="B4" i="20"/>
  <c r="B8" i="14"/>
  <c r="B6" i="14"/>
  <c r="B5" i="14"/>
  <c r="B4" i="14"/>
  <c r="E18" i="21" l="1"/>
  <c r="F18" i="21" s="1"/>
  <c r="E22" i="21"/>
  <c r="F22" i="21" s="1"/>
  <c r="E25" i="21"/>
  <c r="F25" i="21" s="1"/>
  <c r="E16" i="21"/>
  <c r="F16" i="21" s="1"/>
  <c r="E19" i="21"/>
  <c r="F19" i="21" s="1"/>
  <c r="E23" i="21"/>
  <c r="F23" i="21" s="1"/>
  <c r="E17" i="21"/>
  <c r="F17" i="21" s="1"/>
  <c r="E21" i="21"/>
  <c r="F21" i="21" s="1"/>
  <c r="E24" i="21"/>
  <c r="F24" i="21" s="1"/>
  <c r="E18" i="16"/>
  <c r="Q14" i="5"/>
  <c r="AC14" i="5"/>
  <c r="G18" i="16"/>
  <c r="E20" i="21"/>
  <c r="F20" i="21" s="1"/>
  <c r="E26" i="21"/>
  <c r="F26" i="21" s="1"/>
  <c r="C27" i="21" l="1"/>
  <c r="G15" i="16" l="1"/>
  <c r="G16" i="16"/>
  <c r="G17" i="16"/>
  <c r="B27" i="14"/>
  <c r="C27" i="14"/>
  <c r="S9" i="5"/>
  <c r="C18" i="20" l="1"/>
  <c r="D18" i="20" s="1"/>
  <c r="F19" i="14"/>
  <c r="Q10" i="5" l="1"/>
  <c r="AC10" i="5"/>
  <c r="F16" i="20"/>
  <c r="D27" i="21"/>
  <c r="F16" i="14"/>
  <c r="F23" i="14"/>
  <c r="F24" i="14"/>
  <c r="F26" i="14"/>
  <c r="F15" i="14"/>
  <c r="AC12" i="5" l="1"/>
  <c r="Q12" i="5"/>
  <c r="G16" i="20"/>
  <c r="E16" i="20"/>
  <c r="G14" i="16"/>
  <c r="E15" i="21"/>
  <c r="F15" i="21" s="1"/>
  <c r="E27" i="21"/>
  <c r="F27" i="21" s="1"/>
  <c r="F15" i="20"/>
  <c r="F14" i="20"/>
  <c r="F18" i="20"/>
  <c r="F17" i="20"/>
  <c r="G18" i="20" l="1"/>
  <c r="E18" i="20"/>
  <c r="G14" i="20"/>
  <c r="G17" i="20"/>
  <c r="E17" i="20"/>
  <c r="G15" i="20"/>
  <c r="D26" i="18" l="1"/>
  <c r="F26" i="18" s="1"/>
  <c r="D27" i="14"/>
  <c r="AC9" i="5" s="1"/>
  <c r="AC11" i="5" l="1"/>
  <c r="Q11" i="5"/>
  <c r="F27" i="14"/>
  <c r="G5" i="8" l="1"/>
  <c r="Q41" i="8" l="1"/>
  <c r="P35" i="8"/>
  <c r="Q35" i="8"/>
  <c r="P36" i="8"/>
  <c r="Q36" i="8"/>
  <c r="P37" i="8"/>
  <c r="Q37" i="8"/>
  <c r="P38" i="8"/>
  <c r="Q38" i="8"/>
  <c r="P39" i="8"/>
  <c r="Q39" i="8"/>
  <c r="P40" i="8"/>
  <c r="Q40" i="8"/>
  <c r="P41" i="8"/>
  <c r="P42" i="8"/>
  <c r="Q42" i="8"/>
  <c r="P43" i="8"/>
  <c r="Q43" i="8"/>
  <c r="P44" i="8"/>
  <c r="Q44" i="8"/>
  <c r="P45" i="8"/>
  <c r="Q45" i="8"/>
  <c r="P46" i="8"/>
  <c r="Q46" i="8"/>
  <c r="D9" i="8"/>
  <c r="D39" i="8" s="1"/>
  <c r="D8" i="8"/>
  <c r="G7" i="8"/>
  <c r="J5" i="8"/>
  <c r="G39" i="8"/>
  <c r="G40" i="8"/>
  <c r="G41" i="8"/>
  <c r="G42" i="8"/>
  <c r="G43" i="8"/>
  <c r="G44" i="8"/>
  <c r="G45" i="8"/>
  <c r="G46" i="8"/>
  <c r="G47" i="8"/>
  <c r="G48" i="8"/>
  <c r="G49" i="8"/>
  <c r="G50" i="8"/>
  <c r="D44" i="8" l="1"/>
  <c r="D42" i="8"/>
  <c r="D40" i="8"/>
  <c r="D43" i="8"/>
  <c r="D45" i="8"/>
  <c r="D41" i="8"/>
  <c r="D51" i="8" l="1"/>
  <c r="Y8" i="6" l="1"/>
  <c r="Y7" i="6" l="1"/>
  <c r="Y9" i="6" l="1"/>
  <c r="Y10" i="6" l="1"/>
  <c r="Y11" i="6"/>
  <c r="Y12" i="6"/>
  <c r="Y13" i="6"/>
  <c r="Y14" i="6"/>
  <c r="Y15" i="6"/>
  <c r="Y16" i="6"/>
  <c r="E15" i="7"/>
  <c r="E14" i="7"/>
  <c r="E16" i="7" l="1"/>
  <c r="J24" i="4"/>
  <c r="H24" i="4"/>
  <c r="G24" i="4"/>
  <c r="I24" i="4" s="1"/>
  <c r="E24" i="4"/>
</calcChain>
</file>

<file path=xl/comments1.xml><?xml version="1.0" encoding="utf-8"?>
<comments xmlns="http://schemas.openxmlformats.org/spreadsheetml/2006/main">
  <authors>
    <author>KCalderon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KCalderon:</t>
        </r>
        <r>
          <rPr>
            <sz val="9"/>
            <color indexed="81"/>
            <rFont val="Tahoma"/>
            <family val="2"/>
          </rPr>
          <t xml:space="preserve">
cumplimeitno de la guia metodologica del servir para induccion, debe realizar dentro del periodo de prueba (trmestral)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KCalderon:</t>
        </r>
        <r>
          <rPr>
            <sz val="9"/>
            <color indexed="81"/>
            <rFont val="Tahoma"/>
            <family val="2"/>
          </rPr>
          <t xml:space="preserve">
cumplimeitno de la guia metodologica del servir para induccion, debe realizar dentro del periodo de prueba (trmestral)</t>
        </r>
      </text>
    </comment>
  </commentList>
</comments>
</file>

<file path=xl/sharedStrings.xml><?xml version="1.0" encoding="utf-8"?>
<sst xmlns="http://schemas.openxmlformats.org/spreadsheetml/2006/main" count="636" uniqueCount="338">
  <si>
    <t>FORMATO</t>
  </si>
  <si>
    <t>Código</t>
  </si>
  <si>
    <t>MS-SGAS-001-F-010</t>
  </si>
  <si>
    <t>MATRIZ DE OBJETIVOS Y METAS</t>
  </si>
  <si>
    <t>Versión</t>
  </si>
  <si>
    <t>Fecha</t>
  </si>
  <si>
    <t>26/11/2021</t>
  </si>
  <si>
    <t>Actualización:26/03/2023</t>
  </si>
  <si>
    <t>Compromisos de la Política del SGAS del OSIPTEL</t>
  </si>
  <si>
    <t>OBJETIVOS</t>
  </si>
  <si>
    <t>ORGANO RESPON-SABLE</t>
  </si>
  <si>
    <t>Nº</t>
  </si>
  <si>
    <t xml:space="preserve">OBJETIVO ESPECIFICO </t>
  </si>
  <si>
    <t>DENOMINACIÓN</t>
  </si>
  <si>
    <t>CÓMO SE EVALUA
( INDICADOR)</t>
  </si>
  <si>
    <t>META</t>
  </si>
  <si>
    <t>RESPONSABLE</t>
  </si>
  <si>
    <t>SEGUIMIENTO</t>
  </si>
  <si>
    <t>CUÁNDO FINALIZA</t>
  </si>
  <si>
    <t>ACTIVIDADES 
(QUÉ SE VA HACER)</t>
  </si>
  <si>
    <t xml:space="preserve">RECURSOS </t>
  </si>
  <si>
    <t>PERIODO 2022</t>
  </si>
  <si>
    <t>VALOR ANUAL</t>
  </si>
  <si>
    <t>CUMPLE</t>
  </si>
  <si>
    <t>OBSERVACIONES</t>
  </si>
  <si>
    <t>OBSERVACIONES
RESPONSABLE DE LAS SANCIONES INCUMPLIMIENTO</t>
  </si>
  <si>
    <t>RECURSOS HUMANOS</t>
  </si>
  <si>
    <t>RECURSOS FISICOS</t>
  </si>
  <si>
    <t xml:space="preserve">RECURSOS FINANCIEROS 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</si>
  <si>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</si>
  <si>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</si>
  <si>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</si>
  <si>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</si>
  <si>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</si>
  <si>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</si>
  <si>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</si>
  <si>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</si>
  <si>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</si>
  <si>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</si>
  <si>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</si>
  <si>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</si>
  <si>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Reducir los riesgos de soborno en sus actividades y cumplimiento de funciones, mediante acciones de sensibilización, difusión, socialización y capacitación a los colaboradores</t>
  </si>
  <si>
    <t>Promover e instalar una cultura de integridad y de ética pública en los servidores del OSIPTEL</t>
  </si>
  <si>
    <t>ORH</t>
  </si>
  <si>
    <t>1</t>
  </si>
  <si>
    <t>Capacitar y sensibilizar al personal sobre la ética pública y la lucha contra la corrupción</t>
  </si>
  <si>
    <t>Inducción</t>
  </si>
  <si>
    <t xml:space="preserve"> (Inducciones Ejecutadas a Tiempo / Inducciones Programadas) x 100</t>
  </si>
  <si>
    <t>ORH / Oficial de Cumplimiento del SGAS</t>
  </si>
  <si>
    <t>Mensual</t>
  </si>
  <si>
    <t>Dic- 24</t>
  </si>
  <si>
    <t>- Coordinar con OCRI y Comunicación interna la actividad alusiva al Dia internacional de la lucha contra la corrupción.
- Denifir la actividad que se llevará a cabo
-  Realizar seguimiento a las coordinaciones para asegurar la ejecución de actividades.</t>
  </si>
  <si>
    <t xml:space="preserve">PERSONAL </t>
  </si>
  <si>
    <t xml:space="preserve">PC / INTERNET / OFICINA / FORMATOS </t>
  </si>
  <si>
    <t>HORAS HOMBRE</t>
  </si>
  <si>
    <t>EN PROCESO</t>
  </si>
  <si>
    <t>2</t>
  </si>
  <si>
    <t>Capacitación</t>
  </si>
  <si>
    <t xml:space="preserve"> (Capacitaciones Ejecutadas / Capacitaciones Programadas) x 100</t>
  </si>
  <si>
    <t>- Definir los temas para realizar la capacitación
- Coordinar con el área de RH las fechas para la ejecución de la actividad
- Agendar mediante RR.HH la asistencia a la capacitación.
-Convocar a todo el personal a la capacitación con dias de anticipación.
- Realizar la capacitación</t>
  </si>
  <si>
    <t>GG</t>
  </si>
  <si>
    <t>3</t>
  </si>
  <si>
    <t>Mantener y mejorar el Sistema de gestión antisoborno</t>
  </si>
  <si>
    <t>Mejora del SGAS</t>
  </si>
  <si>
    <t>(# de hallazgos de auditorìa corregidos / # de hallazgos dejados por los auditores) x 100</t>
  </si>
  <si>
    <t>Equipo de Implementación del SGAS</t>
  </si>
  <si>
    <t>Anual</t>
  </si>
  <si>
    <t>JUL-24</t>
  </si>
  <si>
    <t>- Elaboración de los TR 
- Gestionar con el área de compras la contratación de la certificadora 
- Coordinar con la certificadora la fecha de la auditoria de certificación
- Coordinar con la certificadora el envio del Plan de auditoria
- Difundir el Plan de auditoria
- Coordinar con las áreas la ejecución de las entrevistas
- Gestionar el certificado del Sistema de gestión</t>
  </si>
  <si>
    <t>4</t>
  </si>
  <si>
    <t>Consolidar la gestión de intereses y conflicto de intereses en el OSIPTEL</t>
  </si>
  <si>
    <t>Declaración Jurada de Intereses</t>
  </si>
  <si>
    <t>% de Declaraciones Juradas de Intereses de los servidores obligados en virtud a la Ley N° 31227, publicadas en el portal institucional
(Cumplimiento de la Matriz del Plan de integridad y lucha contra la corrupción)</t>
  </si>
  <si>
    <t>GG.UFI</t>
  </si>
  <si>
    <t>Anual
( Diciembre)</t>
  </si>
  <si>
    <t>Realizar el seguimiento sobre el cumplimiento de la presentación de las Declaraciones Juradas de Ingresos y de Bienes y Rentas,conforme al protocolo institucional
- Notificar al personal dentro del alcance del SGAS la presentación de la DJ</t>
  </si>
  <si>
    <t>5</t>
  </si>
  <si>
    <t>Declaración Jurada de Conflicto de intereses</t>
  </si>
  <si>
    <t>% de Declaciones Juradas de Conflictos de Interes presentadas ante el OSIPTEL
(Cumplimiento de la Matriz del Plan de integridad y lucha contra la corrupción)</t>
  </si>
  <si>
    <t>Realizar el seguimiento sobre el cumplimiento de la presentación de las Declaraciones Juradas de Intereses, de Ingresos y de Bienes y Rentas, y de Conflictos de Interés conforme al protocolo institucional.
- Notificar al personal dentro del alcance del SGAS la presentación de la DJ</t>
  </si>
  <si>
    <t>Fortalecer la gestión de denuncias de soborno y/o inquietudes del personal, vinculadas al SGAS.</t>
  </si>
  <si>
    <t>6</t>
  </si>
  <si>
    <t>Atención de denuncias  vinculadas  al SGAS</t>
  </si>
  <si>
    <t>Índice de Denuncias tramitadas oportunamente</t>
  </si>
  <si>
    <t>(# denuncias tramitadas dentro del plazo/ # denuncias recepcionadas )* 100</t>
  </si>
  <si>
    <t>Oficial de Cumplimiento del SGAS</t>
  </si>
  <si>
    <t>Semestral</t>
  </si>
  <si>
    <t>Mantener la cuenta de correo electrónico activa del canal de denuncias
Difusión de mecanismo de denuncias</t>
  </si>
  <si>
    <t>Gestionar los riesgos del sistema de gestión antisborno de la empresa y buscar su mejora continua.</t>
  </si>
  <si>
    <t>OAJ</t>
  </si>
  <si>
    <t xml:space="preserve">Controlar los riesgos de soborno </t>
  </si>
  <si>
    <t>Indice de riesgos de soborno controlados</t>
  </si>
  <si>
    <t>(Riesgos de soborno gestionados/Total de riesgos de soborno) *100</t>
  </si>
  <si>
    <t>SGAS</t>
  </si>
  <si>
    <t xml:space="preserve">- Elaboración de la Matriz de Riesgos.
- Evaluación de los Riesgos.
- Planificar la implementación de controles </t>
  </si>
  <si>
    <t xml:space="preserve"> PC / INTERNET / OFICINA / MATRIZ DE RIESGOS </t>
  </si>
  <si>
    <t xml:space="preserve">HORAS - HOMBRE </t>
  </si>
  <si>
    <t>Código:</t>
  </si>
  <si>
    <t>MS-SGAS-001-F-014</t>
  </si>
  <si>
    <t xml:space="preserve">CONFORME </t>
  </si>
  <si>
    <t xml:space="preserve">INFORME DE CUMPLIMIENTO DE OBJETIVO </t>
  </si>
  <si>
    <t>Versión:</t>
  </si>
  <si>
    <t>NO CONFORME</t>
  </si>
  <si>
    <t>Fecha:</t>
  </si>
  <si>
    <t xml:space="preserve">PROCESO: </t>
  </si>
  <si>
    <t xml:space="preserve">OBJETIVO: </t>
  </si>
  <si>
    <t xml:space="preserve">INDICADOR: </t>
  </si>
  <si>
    <t>FÓRMULA:</t>
  </si>
  <si>
    <t>META ANTERIOR:</t>
  </si>
  <si>
    <t>META ACTUAL:</t>
  </si>
  <si>
    <t>INDICADOR ANTERIOR ALCANZADO:</t>
  </si>
  <si>
    <t>DATOS TABULADOS:</t>
  </si>
  <si>
    <t>MES</t>
  </si>
  <si>
    <t>Capacitaciones Programadas</t>
  </si>
  <si>
    <t>Capacitaciones ejecutadas</t>
  </si>
  <si>
    <t>% Cumplimiento Mensual</t>
  </si>
  <si>
    <t>Meta Mensual</t>
  </si>
  <si>
    <t>Resultado</t>
  </si>
  <si>
    <t>ENERO</t>
  </si>
  <si>
    <t>FEBRERO</t>
  </si>
  <si>
    <t>1.00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</si>
  <si>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</si>
  <si>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</si>
  <si>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</si>
  <si>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</si>
  <si>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</si>
  <si>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</si>
  <si>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</si>
  <si>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</si>
  <si>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</si>
  <si>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</si>
  <si>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Cumplimiento Anual</t>
  </si>
  <si>
    <t>GRÁFICOS DE DATOS:</t>
  </si>
  <si>
    <t>INTERPRETACIÓN DE DATOS:</t>
  </si>
  <si>
    <t xml:space="preserve">CONCLUSIONES: </t>
  </si>
  <si>
    <t>SUGERENCIAS Y/O MEJORAS PLANTEADAS:</t>
  </si>
  <si>
    <t>SETIEMBRE</t>
  </si>
  <si>
    <t>AUDITORÌA</t>
  </si>
  <si>
    <t>N° Total de Hallazgos</t>
  </si>
  <si>
    <t>N° de Hallazgos corregidos</t>
  </si>
  <si>
    <t>% Cumplimiento</t>
  </si>
  <si>
    <t>% de Incumplimiento</t>
  </si>
  <si>
    <t>Meta</t>
  </si>
  <si>
    <t>Aud. Interna 2023</t>
  </si>
  <si>
    <t>Aud. Externa 2023</t>
  </si>
  <si>
    <t>Aud. Interna 2024</t>
  </si>
  <si>
    <t>Aud. Externa 2024</t>
  </si>
  <si>
    <t>Se indentifico como socios de negocio critico a 3 empresas se ha realizado el envio de las DJ a todos, pero solo hemos obtenido respuesta de 2 de ellos.</t>
  </si>
  <si>
    <t>Se debe realizar seguimiento para obtener la respuesta de la DJ.</t>
  </si>
  <si>
    <t>Integridad y lucha contra la corrupción</t>
  </si>
  <si>
    <t>Declaración Jurada de intereses (Ley 31227)</t>
  </si>
  <si>
    <t>% de Declaraciones Juradas de intereses de los servidores obligados en virtud a la Ley N° 31227, publicadas en el portal institucional</t>
  </si>
  <si>
    <t>Personal Programado</t>
  </si>
  <si>
    <t>Dj publicadas</t>
  </si>
  <si>
    <t>DJ programadas</t>
  </si>
  <si>
    <t>Dj Presentadas</t>
  </si>
  <si>
    <t>Los servidores del OSIPTEL tienen como obligación efectuar el reporte 1 vez al añi hasta el 31 de enero de todos los años. Y los reportes de los nuevos servidores o las variaciones del reporte, se realzia en los meses de junio y diciembre de 2023.
Ahora para el caso de Enero si bien se tiene programado 615 servidores, dos de ellos dejaron de prestar servicios en el periodo de reporte; por lo que la cantidad de servidores que reprotaron (613) correspodne al total de servidores activos.</t>
  </si>
  <si>
    <t>Denuncias recepcionadas</t>
  </si>
  <si>
    <t>Denuncias tramitadas</t>
  </si>
  <si>
    <t>1er Trimestre</t>
  </si>
  <si>
    <t>2do Trimestre</t>
  </si>
  <si>
    <t>3er Trimestre</t>
  </si>
  <si>
    <t>4to Trimestre</t>
  </si>
  <si>
    <t>FECHA DE REVISIÒN</t>
  </si>
  <si>
    <t>Riesgos Criticos de soborno</t>
  </si>
  <si>
    <t>Riesgos de soborno Controlados</t>
  </si>
  <si>
    <t>% de Riesgos Controlados</t>
  </si>
  <si>
    <t>% de Riesgos No Controlados</t>
  </si>
  <si>
    <t>CARTA DE INDICADOR</t>
  </si>
  <si>
    <t>NOMBRE DEL INDICADOR</t>
  </si>
  <si>
    <t>Formula del Indicador:</t>
  </si>
  <si>
    <t>Utilidad 
del indicador</t>
  </si>
  <si>
    <t>Frecuencia de medición</t>
  </si>
  <si>
    <t>Fuente de Información:</t>
  </si>
  <si>
    <t>Unidades</t>
  </si>
  <si>
    <t>PORCENTAJE</t>
  </si>
  <si>
    <t>Tendencia esperada</t>
  </si>
  <si>
    <t>Nivel satisfactorio</t>
  </si>
  <si>
    <t>Nivel critico</t>
  </si>
  <si>
    <t>AMARILLO</t>
  </si>
  <si>
    <t>ROJO</t>
  </si>
  <si>
    <t>NUMERADOR</t>
  </si>
  <si>
    <t>DENOMINADOR</t>
  </si>
  <si>
    <t>LOGROS</t>
  </si>
  <si>
    <t>ANALISIS DE CAUSAS</t>
  </si>
  <si>
    <t>ACCIONES PROPUESTAS</t>
  </si>
  <si>
    <t xml:space="preserve">Enero 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</si>
  <si>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</si>
  <si>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</si>
  <si>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</si>
  <si>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</si>
  <si>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</si>
  <si>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</si>
  <si>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</si>
  <si>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</si>
  <si>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</si>
  <si>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</si>
  <si>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</si>
  <si>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TOTALES</t>
  </si>
  <si>
    <t>III.  DESCRIPCIÓN/SUSTENTO DE LA GRÁFICA TENDENCIA (CAMPO OBLIGATORIO)</t>
  </si>
  <si>
    <t>IV. ANÁLISIS DE CAUSAS BÁSICAS( ES OBLIGATORIO EN EL CASO DE  IMCUMPLIRSE EL OBJETIVO Y META TRAZADA ).</t>
  </si>
  <si>
    <t>¿Por que?</t>
  </si>
  <si>
    <t>V. PLAN DE ACCIONES A IMPLEMENTAR</t>
  </si>
  <si>
    <t>CÓDIGO PLAN DE ACCIÓN</t>
  </si>
  <si>
    <t>ACCIONES A IMPLEMENTAR(OBLIGATORIO EN EL CASO DE INCUMPLIRSE EL OBJETIVO Y META TRAZADA).</t>
  </si>
  <si>
    <t>N°</t>
  </si>
  <si>
    <t>Acción</t>
  </si>
  <si>
    <t>Plazo de Ejecución/Verificación</t>
  </si>
  <si>
    <t>Responsable</t>
  </si>
  <si>
    <t>GESTIÓN DEL SIG</t>
  </si>
  <si>
    <t>RATIOS DE DESEMPEÑO DE IVC CONTRATISTAS GENERALES</t>
  </si>
  <si>
    <t>Actualización</t>
  </si>
  <si>
    <t>Compromisos de la Política del Sistema Integrado de Gestión de IVC</t>
  </si>
  <si>
    <t>Proceso</t>
  </si>
  <si>
    <t>PROPOSITO DE LA MEDICIÓN</t>
  </si>
  <si>
    <t>INDICADOR</t>
  </si>
  <si>
    <t>COMO SE EVALUA</t>
  </si>
  <si>
    <t>Valor esperado</t>
  </si>
  <si>
    <t>f SEGUIMIENTO</t>
  </si>
  <si>
    <t>CUANDO FINALIZA</t>
  </si>
  <si>
    <t>RECURSOS</t>
  </si>
  <si>
    <t>PROMEDIO</t>
  </si>
  <si>
    <t>Gestión de Ingeniería y Construcción</t>
  </si>
  <si>
    <t xml:space="preserve">Realizar seguimiento a los avances de obra </t>
  </si>
  <si>
    <t>Porcentaje de avance de obra según curva S de los informes de gestion mensual de obra</t>
  </si>
  <si>
    <t>S=avance real de obra/avance programado</t>
  </si>
  <si>
    <t>&gt; 85%</t>
  </si>
  <si>
    <t>Gerente de GIC - Ing. Paul Cuentas</t>
  </si>
  <si>
    <t>Informes de Gestion Mensual de Obra</t>
  </si>
  <si>
    <t>Gestión de Equipos de Obra</t>
  </si>
  <si>
    <t>Controlar el consumo de combustible de unidades moviles (Camiones de carga y camionetas).</t>
  </si>
  <si>
    <t>Consumo de combustible por kilometros recorridos comparado con valores teoricos de fabrica</t>
  </si>
  <si>
    <t>&gt; 90%</t>
  </si>
  <si>
    <t>Responsable de Equipos - Luis Espinoza</t>
  </si>
  <si>
    <t>Informes de consumos de administración de obra</t>
  </si>
  <si>
    <t>Gestión de Compras</t>
  </si>
  <si>
    <t>Reducir el porcentaje de productos no conformes (PNC) en las adquisiciones</t>
  </si>
  <si>
    <t>Porcentaje de PNC en las compras realizadas</t>
  </si>
  <si>
    <t>% PNC = (Compras con PNC / Compras Realizadas) X 100%</t>
  </si>
  <si>
    <t>&lt; 3%</t>
  </si>
  <si>
    <t>Responsable de Compras - Luis Espinoza</t>
  </si>
  <si>
    <t>Registro de PNC</t>
  </si>
  <si>
    <t>Gestión SIG</t>
  </si>
  <si>
    <t>Optimizar el uso de recursos: Agua, energia electrica, papel, thonner , tintas, agua de consumo (proyecto)</t>
  </si>
  <si>
    <t>Promedio de Kw-h mensual/N° de personas</t>
  </si>
  <si>
    <t>Consumo de Energía de las oficinas de IVC/Persona (kW/h/persona) = Consumo de Energía de las oficinas de IVC/Número de Persona</t>
  </si>
  <si>
    <t>&lt; 160 Kw-h</t>
  </si>
  <si>
    <t>Gerente del SIG - Ing. Gabriela Campos</t>
  </si>
  <si>
    <t>Recibos de consumo de energía electrica. 
Planilla IVC</t>
  </si>
  <si>
    <t xml:space="preserve">Promedio de papel asignado/ N° de personas total </t>
  </si>
  <si>
    <t>Consumo de Papel/Persona (hojas/persona) = Consumo de Papel/Número de Personas</t>
  </si>
  <si>
    <t>&lt; 1500 papeles</t>
  </si>
  <si>
    <t>Consolidado de compras de útiles de oficina
Planilla IVC</t>
  </si>
  <si>
    <t xml:space="preserve">Promedio de tintas asignado/ N° de personas total </t>
  </si>
  <si>
    <t xml:space="preserve">
% De toner y tintas utilizadas x persona = (Nº de tonner y tintas utilizados/Nº de personas en oficina) * 100
</t>
  </si>
  <si>
    <t xml:space="preserve">&lt; 0.50 </t>
  </si>
  <si>
    <t>Seguimiento al cumplimiento del Programa Anual de Actividades de Salud Ocupacional.</t>
  </si>
  <si>
    <t>% de cumplimiento de Actividades de Salud Ocupacional.</t>
  </si>
  <si>
    <t>Actividades realizadas / Actividades programadas x 100%</t>
  </si>
  <si>
    <t>&gt;90%</t>
  </si>
  <si>
    <t>Médico Ocupacional - Dr. Patricio Orellana</t>
  </si>
  <si>
    <t>Programa de salud.</t>
  </si>
  <si>
    <t>Asegurar la implementación del sistema de gestión en las obras y el cumplimientod de los requisitos</t>
  </si>
  <si>
    <t>Auditorias realizadas / Auditorias Programadas x 100%</t>
  </si>
  <si>
    <t xml:space="preserve">Semestral </t>
  </si>
  <si>
    <t>Informe de auditorías.
Programa de Actividades de SSOMA</t>
  </si>
  <si>
    <t>Prevenir potenciales practicas de corrupcion</t>
  </si>
  <si>
    <t>Entrega de Códigos de ética a los trabajadores de la empresa</t>
  </si>
  <si>
    <t>Códigos de ética entregados / Personal de IVC x 100%</t>
  </si>
  <si>
    <t>Ing. Gabriela Campos</t>
  </si>
  <si>
    <t>Registro de entrega de códigos de ética</t>
  </si>
  <si>
    <t>Verificar el cumplimiento de los requisitos legales por proyecto</t>
  </si>
  <si>
    <t>Elaboración de la matriz de cumplimiento de requisitos legales y normas tecnicas aplicables</t>
  </si>
  <si>
    <t>Actividades ejecutadas/ Actividades programadas x 100% del objetivo general 14 del PAASMA</t>
  </si>
  <si>
    <t>Matriz de requisitos legales</t>
  </si>
  <si>
    <t>Objetivo:</t>
  </si>
  <si>
    <t>Crear el posicionamiento en nuevos clientes privados</t>
  </si>
  <si>
    <t>indicador:</t>
  </si>
  <si>
    <t>Inscripción en registro de proveedores de empresas privadas.</t>
  </si>
  <si>
    <t>Plazo</t>
  </si>
  <si>
    <t>Formula:</t>
  </si>
  <si>
    <t>&gt; 70%</t>
  </si>
  <si>
    <t>Plan:</t>
  </si>
  <si>
    <t>Análisis del mercado potencial. 
Definición del mercado objetivo. 
Establecimiento de Plan comercial.
Presentación de IVC en sociedad.
Revisión de requisitos para registro de proveedores.
Estrategias de ingreso.
Participación en foros.</t>
  </si>
  <si>
    <t>Registro de Proveedores</t>
  </si>
  <si>
    <t>Registros</t>
  </si>
  <si>
    <t>Clientes</t>
  </si>
  <si>
    <t>Proyectos</t>
  </si>
  <si>
    <t>Registrado</t>
  </si>
  <si>
    <t>Objetivo</t>
  </si>
  <si>
    <t>Antamina</t>
  </si>
  <si>
    <t>Huarmey</t>
  </si>
  <si>
    <t>x</t>
  </si>
  <si>
    <t>Souther</t>
  </si>
  <si>
    <t>Tiamaria - Islay</t>
  </si>
  <si>
    <t>Minsur</t>
  </si>
  <si>
    <t>Marcona</t>
  </si>
  <si>
    <t>Buenaventura</t>
  </si>
  <si>
    <t>Moyoco - Apurimac</t>
  </si>
  <si>
    <t>Flour</t>
  </si>
  <si>
    <t>Quellaveco</t>
  </si>
  <si>
    <t>Bear Creek maning</t>
  </si>
  <si>
    <t>Corani</t>
  </si>
  <si>
    <t>Jinzhao</t>
  </si>
  <si>
    <t>Pampas del pongo</t>
  </si>
  <si>
    <t>Nexa Resourses</t>
  </si>
  <si>
    <t>Magistral</t>
  </si>
  <si>
    <t>Shougan</t>
  </si>
  <si>
    <t>PTAR Marcona</t>
  </si>
  <si>
    <t>Newmon Maning</t>
  </si>
  <si>
    <t>Yanacocha</t>
  </si>
  <si>
    <t>Cerro verde</t>
  </si>
  <si>
    <t>Macusani  Yellow cake</t>
  </si>
  <si>
    <t>Macusani</t>
  </si>
  <si>
    <t>MMG</t>
  </si>
  <si>
    <t>Las bambas</t>
  </si>
  <si>
    <t>Ejecución de obra</t>
  </si>
  <si>
    <t>Entidad</t>
  </si>
  <si>
    <t>IVC</t>
  </si>
  <si>
    <t>Eficacia</t>
  </si>
  <si>
    <t>Programación</t>
  </si>
  <si>
    <t>Eficiencia</t>
  </si>
  <si>
    <t>Recursos</t>
  </si>
  <si>
    <t>Mejora de Ratios de consumo histórico</t>
  </si>
  <si>
    <t>Calidad</t>
  </si>
  <si>
    <t>Observaciones de supervisión y No conformidades</t>
  </si>
  <si>
    <t>Satisfacción</t>
  </si>
  <si>
    <t>&gt; 75%</t>
  </si>
  <si>
    <t>Real</t>
  </si>
  <si>
    <t>VS</t>
  </si>
  <si>
    <t>Programado (Ofertado)</t>
  </si>
  <si>
    <t>E y E</t>
  </si>
  <si>
    <t>SST Y MA</t>
  </si>
  <si>
    <t>Ratios de SST y MA</t>
  </si>
  <si>
    <t>externos</t>
  </si>
  <si>
    <t>cuadrillas</t>
  </si>
  <si>
    <t>gl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</si>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</sst>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i/>
      <sz val="8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theme="1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62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color indexed="18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9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39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b/>
      <sz val="8"/>
      <name val="Tahoma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sz val="11"/>
      <name val="Helvetic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48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10" fontId="7" fillId="5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7" fillId="2" borderId="1" xfId="0" applyNumberFormat="1" applyFont="1" applyFill="1" applyBorder="1" applyAlignment="1">
      <alignment horizontal="center" vertical="center" wrapText="1"/>
    </xf>
    <xf numFmtId="17" fontId="8" fillId="6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49" fontId="10" fillId="8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vertical="center"/>
    </xf>
    <xf numFmtId="9" fontId="16" fillId="0" borderId="0" xfId="1" applyFont="1"/>
    <xf numFmtId="17" fontId="16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0" fillId="9" borderId="0" xfId="0" applyFill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9" borderId="1" xfId="0" applyFill="1" applyBorder="1"/>
    <xf numFmtId="0" fontId="0" fillId="7" borderId="1" xfId="0" applyFill="1" applyBorder="1"/>
    <xf numFmtId="0" fontId="0" fillId="10" borderId="1" xfId="0" applyFill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/>
    <xf numFmtId="0" fontId="0" fillId="0" borderId="11" xfId="0" applyBorder="1"/>
    <xf numFmtId="10" fontId="8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0" fontId="17" fillId="0" borderId="1" xfId="0" applyFont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10" fontId="7" fillId="11" borderId="1" xfId="0" applyNumberFormat="1" applyFont="1" applyFill="1" applyBorder="1" applyAlignment="1">
      <alignment horizontal="center" vertical="center" wrapText="1"/>
    </xf>
    <xf numFmtId="9" fontId="7" fillId="11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17" fontId="8" fillId="4" borderId="1" xfId="0" applyNumberFormat="1" applyFont="1" applyFill="1" applyBorder="1" applyAlignment="1">
      <alignment horizontal="center" vertical="center" wrapText="1"/>
    </xf>
    <xf numFmtId="0" fontId="19" fillId="12" borderId="0" xfId="2" applyFont="1" applyFill="1" applyProtection="1">
      <protection hidden="1"/>
    </xf>
    <xf numFmtId="0" fontId="19" fillId="13" borderId="0" xfId="2" applyFont="1" applyFill="1" applyProtection="1">
      <protection hidden="1"/>
    </xf>
    <xf numFmtId="0" fontId="20" fillId="13" borderId="0" xfId="2" applyFont="1" applyFill="1" applyProtection="1">
      <protection hidden="1"/>
    </xf>
    <xf numFmtId="0" fontId="21" fillId="12" borderId="0" xfId="2" applyFont="1" applyFill="1" applyProtection="1">
      <protection hidden="1"/>
    </xf>
    <xf numFmtId="10" fontId="22" fillId="12" borderId="1" xfId="3" applyNumberFormat="1" applyFont="1" applyFill="1" applyBorder="1" applyAlignment="1">
      <alignment horizontal="center" vertical="center" wrapText="1"/>
    </xf>
    <xf numFmtId="1" fontId="22" fillId="12" borderId="1" xfId="3" applyNumberFormat="1" applyFont="1" applyFill="1" applyBorder="1" applyAlignment="1" applyProtection="1">
      <alignment horizontal="center"/>
      <protection hidden="1"/>
    </xf>
    <xf numFmtId="9" fontId="23" fillId="12" borderId="1" xfId="3" applyFont="1" applyFill="1" applyBorder="1" applyAlignment="1" applyProtection="1">
      <alignment horizontal="center"/>
      <protection hidden="1"/>
    </xf>
    <xf numFmtId="0" fontId="23" fillId="12" borderId="1" xfId="2" applyFont="1" applyFill="1" applyBorder="1" applyProtection="1">
      <protection hidden="1"/>
    </xf>
    <xf numFmtId="0" fontId="7" fillId="13" borderId="13" xfId="2" applyFill="1" applyBorder="1" applyProtection="1">
      <protection hidden="1"/>
    </xf>
    <xf numFmtId="0" fontId="19" fillId="13" borderId="0" xfId="2" applyFont="1" applyFill="1" applyAlignment="1" applyProtection="1">
      <alignment vertical="center"/>
      <protection hidden="1"/>
    </xf>
    <xf numFmtId="9" fontId="8" fillId="13" borderId="1" xfId="2" applyNumberFormat="1" applyFont="1" applyFill="1" applyBorder="1" applyAlignment="1" applyProtection="1">
      <alignment vertical="center"/>
      <protection hidden="1"/>
    </xf>
    <xf numFmtId="0" fontId="21" fillId="12" borderId="0" xfId="2" applyFont="1" applyFill="1" applyAlignment="1" applyProtection="1">
      <alignment horizontal="center" vertical="center"/>
      <protection hidden="1"/>
    </xf>
    <xf numFmtId="9" fontId="22" fillId="12" borderId="1" xfId="3" applyFont="1" applyFill="1" applyBorder="1" applyAlignment="1">
      <alignment horizontal="center" vertical="center" wrapText="1"/>
    </xf>
    <xf numFmtId="1" fontId="22" fillId="12" borderId="1" xfId="3" applyNumberFormat="1" applyFont="1" applyFill="1" applyBorder="1" applyAlignment="1" applyProtection="1">
      <alignment horizontal="center" vertical="center"/>
      <protection hidden="1"/>
    </xf>
    <xf numFmtId="9" fontId="22" fillId="12" borderId="1" xfId="3" applyFont="1" applyFill="1" applyBorder="1" applyAlignment="1" applyProtection="1">
      <alignment horizontal="center" vertical="center"/>
      <protection hidden="1"/>
    </xf>
    <xf numFmtId="0" fontId="21" fillId="12" borderId="1" xfId="2" applyFont="1" applyFill="1" applyBorder="1" applyAlignment="1" applyProtection="1">
      <alignment horizontal="center" vertical="center"/>
      <protection hidden="1"/>
    </xf>
    <xf numFmtId="0" fontId="21" fillId="12" borderId="0" xfId="2" applyFont="1" applyFill="1" applyAlignment="1" applyProtection="1">
      <alignment vertical="center"/>
      <protection hidden="1"/>
    </xf>
    <xf numFmtId="0" fontId="24" fillId="13" borderId="13" xfId="2" applyFont="1" applyFill="1" applyBorder="1" applyAlignment="1" applyProtection="1">
      <alignment vertical="center"/>
      <protection hidden="1"/>
    </xf>
    <xf numFmtId="0" fontId="22" fillId="13" borderId="1" xfId="2" applyFont="1" applyFill="1" applyBorder="1" applyAlignment="1" applyProtection="1">
      <alignment horizontal="center"/>
      <protection hidden="1"/>
    </xf>
    <xf numFmtId="0" fontId="22" fillId="12" borderId="0" xfId="2" applyFont="1" applyFill="1" applyAlignment="1" applyProtection="1">
      <alignment vertical="center"/>
      <protection hidden="1"/>
    </xf>
    <xf numFmtId="0" fontId="25" fillId="14" borderId="1" xfId="2" applyFont="1" applyFill="1" applyBorder="1" applyAlignment="1" applyProtection="1">
      <alignment horizontal="center" vertical="center"/>
      <protection hidden="1"/>
    </xf>
    <xf numFmtId="0" fontId="21" fillId="12" borderId="12" xfId="2" applyFont="1" applyFill="1" applyBorder="1" applyProtection="1">
      <protection hidden="1"/>
    </xf>
    <xf numFmtId="0" fontId="21" fillId="12" borderId="4" xfId="2" applyFont="1" applyFill="1" applyBorder="1" applyProtection="1">
      <protection hidden="1"/>
    </xf>
    <xf numFmtId="0" fontId="21" fillId="12" borderId="3" xfId="2" applyFont="1" applyFill="1" applyBorder="1" applyProtection="1">
      <protection hidden="1"/>
    </xf>
    <xf numFmtId="0" fontId="21" fillId="12" borderId="14" xfId="2" applyFont="1" applyFill="1" applyBorder="1" applyProtection="1">
      <protection hidden="1"/>
    </xf>
    <xf numFmtId="0" fontId="21" fillId="12" borderId="15" xfId="2" applyFont="1" applyFill="1" applyBorder="1" applyProtection="1">
      <protection hidden="1"/>
    </xf>
    <xf numFmtId="0" fontId="21" fillId="12" borderId="16" xfId="2" applyFont="1" applyFill="1" applyBorder="1" applyProtection="1">
      <protection hidden="1"/>
    </xf>
    <xf numFmtId="0" fontId="21" fillId="12" borderId="5" xfId="2" applyFont="1" applyFill="1" applyBorder="1" applyProtection="1">
      <protection hidden="1"/>
    </xf>
    <xf numFmtId="0" fontId="21" fillId="12" borderId="2" xfId="2" applyFont="1" applyFill="1" applyBorder="1" applyProtection="1">
      <protection hidden="1"/>
    </xf>
    <xf numFmtId="0" fontId="26" fillId="12" borderId="0" xfId="2" applyFont="1" applyFill="1" applyAlignment="1" applyProtection="1">
      <alignment horizontal="center" vertical="center"/>
      <protection hidden="1"/>
    </xf>
    <xf numFmtId="0" fontId="22" fillId="16" borderId="1" xfId="2" applyFont="1" applyFill="1" applyBorder="1" applyAlignment="1" applyProtection="1">
      <alignment horizontal="left" vertical="center"/>
      <protection hidden="1"/>
    </xf>
    <xf numFmtId="9" fontId="22" fillId="17" borderId="1" xfId="3" applyFont="1" applyFill="1" applyBorder="1" applyAlignment="1" applyProtection="1">
      <alignment horizontal="center" vertical="center"/>
      <protection hidden="1"/>
    </xf>
    <xf numFmtId="0" fontId="22" fillId="16" borderId="1" xfId="3" applyNumberFormat="1" applyFont="1" applyFill="1" applyBorder="1" applyAlignment="1" applyProtection="1">
      <alignment horizontal="center" vertical="center"/>
      <protection hidden="1"/>
    </xf>
    <xf numFmtId="0" fontId="22" fillId="16" borderId="1" xfId="2" applyFont="1" applyFill="1" applyBorder="1" applyAlignment="1" applyProtection="1">
      <alignment horizontal="center" vertical="center"/>
      <protection hidden="1"/>
    </xf>
    <xf numFmtId="49" fontId="22" fillId="12" borderId="1" xfId="2" applyNumberFormat="1" applyFont="1" applyFill="1" applyBorder="1" applyAlignment="1" applyProtection="1">
      <alignment horizontal="left" vertical="center" wrapText="1"/>
      <protection hidden="1"/>
    </xf>
    <xf numFmtId="0" fontId="22" fillId="16" borderId="1" xfId="2" applyFont="1" applyFill="1" applyBorder="1" applyAlignment="1" applyProtection="1">
      <alignment horizontal="center" vertical="center" wrapText="1"/>
      <protection hidden="1"/>
    </xf>
    <xf numFmtId="0" fontId="21" fillId="12" borderId="1" xfId="2" applyFont="1" applyFill="1" applyBorder="1" applyAlignment="1" applyProtection="1">
      <alignment horizontal="center" vertical="center" wrapText="1"/>
      <protection hidden="1"/>
    </xf>
    <xf numFmtId="0" fontId="22" fillId="16" borderId="1" xfId="2" applyFont="1" applyFill="1" applyBorder="1" applyAlignment="1" applyProtection="1">
      <alignment horizontal="justify" vertical="center"/>
      <protection hidden="1"/>
    </xf>
    <xf numFmtId="0" fontId="25" fillId="12" borderId="4" xfId="2" applyFont="1" applyFill="1" applyBorder="1" applyAlignment="1" applyProtection="1">
      <alignment horizontal="center" vertical="center"/>
      <protection hidden="1"/>
    </xf>
    <xf numFmtId="0" fontId="28" fillId="12" borderId="4" xfId="2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>
      <alignment vertical="center" wrapText="1"/>
    </xf>
    <xf numFmtId="0" fontId="32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0" fillId="3" borderId="0" xfId="0" applyFill="1"/>
    <xf numFmtId="0" fontId="32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0" fontId="19" fillId="3" borderId="0" xfId="2" applyFont="1" applyFill="1" applyProtection="1">
      <protection hidden="1"/>
    </xf>
    <xf numFmtId="0" fontId="33" fillId="3" borderId="1" xfId="0" applyFont="1" applyFill="1" applyBorder="1" applyAlignment="1">
      <alignment vertical="center"/>
    </xf>
    <xf numFmtId="0" fontId="35" fillId="13" borderId="0" xfId="2" applyFont="1" applyFill="1" applyProtection="1">
      <protection hidden="1"/>
    </xf>
    <xf numFmtId="0" fontId="35" fillId="12" borderId="0" xfId="2" applyFont="1" applyFill="1" applyProtection="1">
      <protection hidden="1"/>
    </xf>
    <xf numFmtId="0" fontId="34" fillId="3" borderId="0" xfId="0" applyFont="1" applyFill="1"/>
    <xf numFmtId="0" fontId="36" fillId="0" borderId="1" xfId="2" applyFont="1" applyBorder="1" applyAlignment="1">
      <alignment horizontal="center" vertical="center"/>
    </xf>
    <xf numFmtId="0" fontId="37" fillId="3" borderId="0" xfId="2" applyFont="1" applyFill="1"/>
    <xf numFmtId="0" fontId="38" fillId="3" borderId="0" xfId="2" applyFont="1" applyFill="1" applyAlignment="1">
      <alignment horizontal="left" wrapText="1" indent="1"/>
    </xf>
    <xf numFmtId="0" fontId="37" fillId="3" borderId="0" xfId="2" applyFont="1" applyFill="1" applyAlignment="1">
      <alignment wrapText="1"/>
    </xf>
    <xf numFmtId="0" fontId="38" fillId="3" borderId="0" xfId="2" applyFont="1" applyFill="1" applyAlignment="1">
      <alignment horizontal="left" indent="1"/>
    </xf>
    <xf numFmtId="0" fontId="37" fillId="3" borderId="0" xfId="2" applyFont="1" applyFill="1" applyAlignment="1">
      <alignment horizontal="left" wrapText="1"/>
    </xf>
    <xf numFmtId="0" fontId="38" fillId="3" borderId="0" xfId="2" applyFont="1" applyFill="1" applyAlignment="1">
      <alignment horizontal="left" vertical="center" indent="1"/>
    </xf>
    <xf numFmtId="0" fontId="38" fillId="3" borderId="0" xfId="2" applyFont="1" applyFill="1" applyAlignment="1">
      <alignment horizontal="right"/>
    </xf>
    <xf numFmtId="0" fontId="39" fillId="3" borderId="0" xfId="2" applyFont="1" applyFill="1" applyAlignment="1">
      <alignment horizontal="center"/>
    </xf>
    <xf numFmtId="0" fontId="37" fillId="3" borderId="0" xfId="2" applyFont="1" applyFill="1" applyAlignment="1">
      <alignment horizontal="center" wrapText="1"/>
    </xf>
    <xf numFmtId="10" fontId="37" fillId="3" borderId="0" xfId="2" applyNumberFormat="1" applyFont="1" applyFill="1" applyAlignment="1">
      <alignment horizontal="center" wrapText="1"/>
    </xf>
    <xf numFmtId="10" fontId="40" fillId="3" borderId="0" xfId="2" applyNumberFormat="1" applyFont="1" applyFill="1" applyAlignment="1">
      <alignment horizontal="center" wrapText="1"/>
    </xf>
    <xf numFmtId="0" fontId="40" fillId="3" borderId="0" xfId="2" applyFont="1" applyFill="1" applyAlignment="1">
      <alignment horizontal="center" wrapText="1"/>
    </xf>
    <xf numFmtId="0" fontId="8" fillId="0" borderId="1" xfId="2" applyFont="1" applyBorder="1" applyAlignment="1">
      <alignment horizontal="center" vertical="center"/>
    </xf>
    <xf numFmtId="0" fontId="41" fillId="0" borderId="1" xfId="2" applyFont="1" applyBorder="1" applyAlignment="1">
      <alignment horizontal="center" vertical="center" wrapText="1"/>
    </xf>
    <xf numFmtId="17" fontId="41" fillId="0" borderId="1" xfId="2" applyNumberFormat="1" applyFont="1" applyBorder="1"/>
    <xf numFmtId="9" fontId="7" fillId="7" borderId="1" xfId="3" applyFill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37" fillId="3" borderId="0" xfId="2" applyFont="1" applyFill="1" applyAlignment="1">
      <alignment vertical="center"/>
    </xf>
    <xf numFmtId="0" fontId="37" fillId="3" borderId="17" xfId="2" applyFont="1" applyFill="1" applyBorder="1" applyAlignment="1">
      <alignment horizontal="center"/>
    </xf>
    <xf numFmtId="0" fontId="7" fillId="3" borderId="0" xfId="2" applyFill="1"/>
    <xf numFmtId="0" fontId="42" fillId="3" borderId="0" xfId="2" applyFont="1" applyFill="1" applyAlignment="1">
      <alignment horizontal="left" wrapText="1" indent="1"/>
    </xf>
    <xf numFmtId="0" fontId="7" fillId="3" borderId="0" xfId="2" applyFill="1" applyAlignment="1">
      <alignment wrapText="1"/>
    </xf>
    <xf numFmtId="0" fontId="42" fillId="3" borderId="0" xfId="2" applyFont="1" applyFill="1" applyAlignment="1">
      <alignment horizontal="left" indent="1"/>
    </xf>
    <xf numFmtId="0" fontId="7" fillId="3" borderId="0" xfId="2" applyFill="1" applyAlignment="1">
      <alignment horizontal="left" wrapText="1"/>
    </xf>
    <xf numFmtId="0" fontId="42" fillId="3" borderId="0" xfId="2" applyFont="1" applyFill="1" applyAlignment="1">
      <alignment horizontal="left" vertical="center" indent="1"/>
    </xf>
    <xf numFmtId="9" fontId="7" fillId="3" borderId="0" xfId="2" applyNumberFormat="1" applyFill="1"/>
    <xf numFmtId="0" fontId="7" fillId="3" borderId="17" xfId="2" applyFill="1" applyBorder="1" applyAlignment="1">
      <alignment horizontal="center" vertical="center"/>
    </xf>
    <xf numFmtId="0" fontId="42" fillId="3" borderId="0" xfId="2" applyFont="1" applyFill="1" applyAlignment="1">
      <alignment horizontal="right"/>
    </xf>
    <xf numFmtId="9" fontId="7" fillId="0" borderId="1" xfId="3" applyBorder="1" applyAlignment="1">
      <alignment horizontal="center" vertical="center"/>
    </xf>
    <xf numFmtId="9" fontId="7" fillId="3" borderId="17" xfId="2" applyNumberFormat="1" applyFill="1" applyBorder="1" applyAlignment="1">
      <alignment horizontal="center" vertical="center"/>
    </xf>
    <xf numFmtId="0" fontId="3" fillId="3" borderId="0" xfId="2" applyFont="1" applyFill="1" applyAlignment="1">
      <alignment horizontal="center"/>
    </xf>
    <xf numFmtId="0" fontId="7" fillId="3" borderId="0" xfId="2" applyFill="1" applyAlignment="1">
      <alignment horizontal="center" wrapText="1"/>
    </xf>
    <xf numFmtId="0" fontId="7" fillId="3" borderId="0" xfId="2" applyFill="1" applyAlignment="1">
      <alignment horizontal="center" vertical="center"/>
    </xf>
    <xf numFmtId="10" fontId="7" fillId="3" borderId="0" xfId="2" applyNumberFormat="1" applyFill="1" applyAlignment="1">
      <alignment horizontal="center" wrapText="1"/>
    </xf>
    <xf numFmtId="10" fontId="43" fillId="3" borderId="0" xfId="2" applyNumberFormat="1" applyFont="1" applyFill="1" applyAlignment="1">
      <alignment horizontal="center" wrapText="1"/>
    </xf>
    <xf numFmtId="0" fontId="43" fillId="3" borderId="0" xfId="2" applyFont="1" applyFill="1" applyAlignment="1">
      <alignment horizontal="center" wrapText="1"/>
    </xf>
    <xf numFmtId="0" fontId="8" fillId="0" borderId="1" xfId="2" applyFont="1" applyBorder="1" applyAlignment="1">
      <alignment horizontal="center" vertical="center" wrapText="1"/>
    </xf>
    <xf numFmtId="2" fontId="7" fillId="0" borderId="1" xfId="3" applyNumberFormat="1" applyBorder="1" applyAlignment="1">
      <alignment horizontal="center" vertical="center"/>
    </xf>
    <xf numFmtId="1" fontId="7" fillId="3" borderId="1" xfId="3" applyNumberFormat="1" applyFill="1" applyBorder="1" applyAlignment="1">
      <alignment horizontal="center" vertical="center"/>
    </xf>
    <xf numFmtId="2" fontId="7" fillId="3" borderId="1" xfId="3" applyNumberFormat="1" applyFill="1" applyBorder="1" applyAlignment="1">
      <alignment horizontal="center" vertical="center"/>
    </xf>
    <xf numFmtId="1" fontId="7" fillId="0" borderId="1" xfId="3" applyNumberFormat="1" applyBorder="1" applyAlignment="1">
      <alignment horizontal="center" vertical="center"/>
    </xf>
    <xf numFmtId="9" fontId="7" fillId="7" borderId="1" xfId="1" applyFont="1" applyFill="1" applyBorder="1" applyAlignment="1">
      <alignment horizontal="center" vertical="center"/>
    </xf>
    <xf numFmtId="0" fontId="46" fillId="0" borderId="0" xfId="0" applyFont="1" applyAlignment="1">
      <alignment horizontal="left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wrapText="1"/>
    </xf>
    <xf numFmtId="9" fontId="0" fillId="3" borderId="1" xfId="3" applyFont="1" applyFill="1" applyBorder="1" applyAlignment="1">
      <alignment horizontal="center" vertical="center"/>
    </xf>
    <xf numFmtId="9" fontId="37" fillId="3" borderId="9" xfId="2" applyNumberFormat="1" applyFont="1" applyFill="1" applyBorder="1" applyAlignment="1">
      <alignment horizontal="center" vertical="center" wrapText="1"/>
    </xf>
    <xf numFmtId="1" fontId="7" fillId="6" borderId="1" xfId="3" applyNumberFormat="1" applyFill="1" applyBorder="1" applyAlignment="1">
      <alignment horizontal="center" vertical="center"/>
    </xf>
    <xf numFmtId="1" fontId="7" fillId="4" borderId="1" xfId="3" applyNumberFormat="1" applyFill="1" applyBorder="1" applyAlignment="1">
      <alignment horizontal="center" vertical="center"/>
    </xf>
    <xf numFmtId="49" fontId="44" fillId="0" borderId="1" xfId="0" applyNumberFormat="1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37" fillId="3" borderId="17" xfId="2" applyFont="1" applyFill="1" applyBorder="1" applyAlignment="1">
      <alignment horizontal="center" vertical="center"/>
    </xf>
    <xf numFmtId="0" fontId="8" fillId="0" borderId="1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19" borderId="11" xfId="2" applyFont="1" applyFill="1" applyBorder="1" applyAlignment="1">
      <alignment horizontal="center"/>
    </xf>
    <xf numFmtId="9" fontId="0" fillId="7" borderId="1" xfId="3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vertical="center" wrapText="1"/>
    </xf>
    <xf numFmtId="0" fontId="48" fillId="3" borderId="0" xfId="2" applyFont="1" applyFill="1"/>
    <xf numFmtId="17" fontId="41" fillId="0" borderId="1" xfId="2" applyNumberFormat="1" applyFont="1" applyBorder="1" applyAlignment="1">
      <alignment horizontal="center"/>
    </xf>
    <xf numFmtId="0" fontId="42" fillId="3" borderId="0" xfId="2" applyFont="1" applyFill="1" applyAlignment="1">
      <alignment horizontal="left" vertical="center"/>
    </xf>
    <xf numFmtId="0" fontId="7" fillId="3" borderId="0" xfId="2" applyFill="1" applyAlignment="1">
      <alignment vertical="center"/>
    </xf>
    <xf numFmtId="0" fontId="42" fillId="3" borderId="0" xfId="2" applyFont="1" applyFill="1" applyAlignment="1">
      <alignment horizontal="right" vertical="center"/>
    </xf>
    <xf numFmtId="49" fontId="54" fillId="2" borderId="1" xfId="0" applyNumberFormat="1" applyFont="1" applyFill="1" applyBorder="1" applyAlignment="1">
      <alignment horizontal="center" vertical="center" wrapText="1"/>
    </xf>
    <xf numFmtId="17" fontId="54" fillId="6" borderId="1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9" fontId="15" fillId="0" borderId="1" xfId="4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11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9" fontId="56" fillId="11" borderId="1" xfId="2" applyNumberFormat="1" applyFont="1" applyFill="1" applyBorder="1" applyAlignment="1">
      <alignment horizontal="center" vertical="center" wrapText="1"/>
    </xf>
    <xf numFmtId="9" fontId="56" fillId="18" borderId="1" xfId="2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3" borderId="9" xfId="0" quotePrefix="1" applyFont="1" applyFill="1" applyBorder="1" applyAlignment="1">
      <alignment horizontal="left" vertical="center" wrapText="1"/>
    </xf>
    <xf numFmtId="9" fontId="13" fillId="0" borderId="11" xfId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/>
    </xf>
    <xf numFmtId="0" fontId="13" fillId="0" borderId="9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9" fontId="56" fillId="0" borderId="1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59" fillId="0" borderId="9" xfId="0" applyFont="1" applyBorder="1" applyAlignment="1">
      <alignment horizontal="center" vertical="center" wrapText="1"/>
    </xf>
    <xf numFmtId="0" fontId="60" fillId="3" borderId="9" xfId="0" applyFont="1" applyFill="1" applyBorder="1" applyAlignment="1">
      <alignment horizontal="center" vertical="center" wrapText="1"/>
    </xf>
    <xf numFmtId="49" fontId="60" fillId="0" borderId="1" xfId="0" applyNumberFormat="1" applyFont="1" applyBorder="1" applyAlignment="1">
      <alignment horizontal="center" vertical="center" wrapText="1"/>
    </xf>
    <xf numFmtId="49" fontId="60" fillId="0" borderId="9" xfId="0" applyNumberFormat="1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62" fillId="0" borderId="9" xfId="2" applyFont="1" applyBorder="1" applyAlignment="1">
      <alignment horizontal="center" vertical="center" wrapText="1"/>
    </xf>
    <xf numFmtId="2" fontId="61" fillId="3" borderId="1" xfId="3" applyNumberFormat="1" applyFont="1" applyFill="1" applyBorder="1" applyAlignment="1">
      <alignment horizontal="center" vertical="center"/>
    </xf>
    <xf numFmtId="9" fontId="61" fillId="7" borderId="1" xfId="3" applyFont="1" applyFill="1" applyBorder="1" applyAlignment="1">
      <alignment horizontal="center" vertical="center"/>
    </xf>
    <xf numFmtId="2" fontId="61" fillId="0" borderId="1" xfId="3" applyNumberFormat="1" applyFont="1" applyBorder="1" applyAlignment="1">
      <alignment horizontal="center" vertical="center"/>
    </xf>
    <xf numFmtId="1" fontId="61" fillId="3" borderId="1" xfId="3" applyNumberFormat="1" applyFont="1" applyFill="1" applyBorder="1" applyAlignment="1">
      <alignment horizontal="center" vertical="center"/>
    </xf>
    <xf numFmtId="9" fontId="61" fillId="7" borderId="1" xfId="1" applyFont="1" applyFill="1" applyBorder="1" applyAlignment="1">
      <alignment horizontal="center" vertical="center"/>
    </xf>
    <xf numFmtId="1" fontId="61" fillId="0" borderId="1" xfId="3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9" fontId="0" fillId="0" borderId="34" xfId="3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17" fontId="41" fillId="0" borderId="6" xfId="2" applyNumberFormat="1" applyFont="1" applyBorder="1" applyAlignment="1">
      <alignment horizontal="center"/>
    </xf>
    <xf numFmtId="0" fontId="62" fillId="0" borderId="38" xfId="2" applyFont="1" applyBorder="1" applyAlignment="1">
      <alignment horizontal="center" vertical="center" wrapText="1"/>
    </xf>
    <xf numFmtId="0" fontId="62" fillId="0" borderId="39" xfId="2" applyFont="1" applyBorder="1" applyAlignment="1">
      <alignment horizontal="center" vertical="center" wrapText="1"/>
    </xf>
    <xf numFmtId="0" fontId="62" fillId="0" borderId="40" xfId="2" applyFont="1" applyBorder="1" applyAlignment="1">
      <alignment horizontal="center" vertical="center" wrapText="1"/>
    </xf>
    <xf numFmtId="1" fontId="61" fillId="3" borderId="33" xfId="3" applyNumberFormat="1" applyFont="1" applyFill="1" applyBorder="1" applyAlignment="1">
      <alignment horizontal="center" vertical="center"/>
    </xf>
    <xf numFmtId="1" fontId="61" fillId="0" borderId="33" xfId="3" applyNumberFormat="1" applyFont="1" applyBorder="1" applyAlignment="1">
      <alignment horizontal="center" vertical="center"/>
    </xf>
    <xf numFmtId="9" fontId="61" fillId="0" borderId="34" xfId="3" applyFont="1" applyBorder="1" applyAlignment="1">
      <alignment horizontal="center" vertical="center"/>
    </xf>
    <xf numFmtId="2" fontId="61" fillId="0" borderId="33" xfId="3" applyNumberFormat="1" applyFont="1" applyBorder="1" applyAlignment="1">
      <alignment horizontal="center" vertical="center"/>
    </xf>
    <xf numFmtId="0" fontId="8" fillId="0" borderId="44" xfId="2" applyFont="1" applyBorder="1" applyAlignment="1">
      <alignment horizontal="center" vertical="center"/>
    </xf>
    <xf numFmtId="17" fontId="41" fillId="0" borderId="45" xfId="2" applyNumberFormat="1" applyFont="1" applyBorder="1" applyAlignment="1">
      <alignment horizontal="center"/>
    </xf>
    <xf numFmtId="1" fontId="7" fillId="3" borderId="11" xfId="3" applyNumberFormat="1" applyFill="1" applyBorder="1" applyAlignment="1">
      <alignment horizontal="center" vertical="center"/>
    </xf>
    <xf numFmtId="2" fontId="7" fillId="3" borderId="33" xfId="3" applyNumberFormat="1" applyFill="1" applyBorder="1" applyAlignment="1">
      <alignment horizontal="center" vertical="center"/>
    </xf>
    <xf numFmtId="17" fontId="41" fillId="0" borderId="6" xfId="2" applyNumberFormat="1" applyFont="1" applyBorder="1"/>
    <xf numFmtId="2" fontId="61" fillId="3" borderId="33" xfId="3" applyNumberFormat="1" applyFont="1" applyFill="1" applyBorder="1" applyAlignment="1">
      <alignment horizontal="center" vertical="center"/>
    </xf>
    <xf numFmtId="0" fontId="8" fillId="0" borderId="28" xfId="2" applyFont="1" applyBorder="1" applyAlignment="1">
      <alignment horizontal="center" vertical="center" wrapText="1"/>
    </xf>
    <xf numFmtId="2" fontId="7" fillId="0" borderId="50" xfId="3" applyNumberFormat="1" applyBorder="1" applyAlignment="1">
      <alignment horizontal="center" vertical="center"/>
    </xf>
    <xf numFmtId="2" fontId="7" fillId="0" borderId="51" xfId="3" applyNumberFormat="1" applyBorder="1" applyAlignment="1">
      <alignment horizontal="center" vertical="center"/>
    </xf>
    <xf numFmtId="9" fontId="0" fillId="3" borderId="51" xfId="3" applyFont="1" applyFill="1" applyBorder="1" applyAlignment="1">
      <alignment horizontal="center" vertical="center"/>
    </xf>
    <xf numFmtId="9" fontId="7" fillId="7" borderId="51" xfId="3" applyFill="1" applyBorder="1" applyAlignment="1">
      <alignment horizontal="center" vertical="center"/>
    </xf>
    <xf numFmtId="9" fontId="0" fillId="0" borderId="52" xfId="3" applyFont="1" applyBorder="1" applyAlignment="1">
      <alignment horizontal="center" vertical="center"/>
    </xf>
    <xf numFmtId="17" fontId="41" fillId="0" borderId="2" xfId="2" applyNumberFormat="1" applyFont="1" applyBorder="1"/>
    <xf numFmtId="2" fontId="7" fillId="3" borderId="53" xfId="3" applyNumberFormat="1" applyFill="1" applyBorder="1" applyAlignment="1">
      <alignment horizontal="center" vertical="center"/>
    </xf>
    <xf numFmtId="2" fontId="7" fillId="3" borderId="8" xfId="3" applyNumberFormat="1" applyFill="1" applyBorder="1" applyAlignment="1">
      <alignment horizontal="center" vertical="center"/>
    </xf>
    <xf numFmtId="9" fontId="0" fillId="3" borderId="8" xfId="3" applyFont="1" applyFill="1" applyBorder="1" applyAlignment="1">
      <alignment horizontal="center" vertical="center"/>
    </xf>
    <xf numFmtId="9" fontId="7" fillId="7" borderId="8" xfId="3" applyFill="1" applyBorder="1" applyAlignment="1">
      <alignment horizontal="center" vertical="center"/>
    </xf>
    <xf numFmtId="9" fontId="0" fillId="0" borderId="54" xfId="3" applyFont="1" applyBorder="1" applyAlignment="1">
      <alignment horizontal="center" vertical="center"/>
    </xf>
    <xf numFmtId="2" fontId="61" fillId="0" borderId="50" xfId="3" applyNumberFormat="1" applyFont="1" applyBorder="1" applyAlignment="1">
      <alignment horizontal="center" vertical="center"/>
    </xf>
    <xf numFmtId="2" fontId="61" fillId="0" borderId="51" xfId="3" applyNumberFormat="1" applyFont="1" applyBorder="1" applyAlignment="1">
      <alignment horizontal="center" vertical="center"/>
    </xf>
    <xf numFmtId="9" fontId="61" fillId="7" borderId="51" xfId="3" applyFont="1" applyFill="1" applyBorder="1" applyAlignment="1">
      <alignment horizontal="center" vertical="center"/>
    </xf>
    <xf numFmtId="2" fontId="61" fillId="3" borderId="53" xfId="3" applyNumberFormat="1" applyFont="1" applyFill="1" applyBorder="1" applyAlignment="1">
      <alignment horizontal="center" vertical="center"/>
    </xf>
    <xf numFmtId="2" fontId="61" fillId="3" borderId="8" xfId="3" applyNumberFormat="1" applyFont="1" applyFill="1" applyBorder="1" applyAlignment="1">
      <alignment horizontal="center" vertical="center"/>
    </xf>
    <xf numFmtId="9" fontId="61" fillId="7" borderId="8" xfId="3" applyFont="1" applyFill="1" applyBorder="1" applyAlignment="1">
      <alignment horizontal="center" vertical="center"/>
    </xf>
    <xf numFmtId="2" fontId="7" fillId="3" borderId="11" xfId="3" applyNumberFormat="1" applyFill="1" applyBorder="1" applyAlignment="1">
      <alignment horizontal="center" vertical="center"/>
    </xf>
    <xf numFmtId="2" fontId="7" fillId="3" borderId="16" xfId="3" applyNumberFormat="1" applyFill="1" applyBorder="1" applyAlignment="1">
      <alignment horizontal="center" vertical="center"/>
    </xf>
    <xf numFmtId="0" fontId="8" fillId="0" borderId="55" xfId="2" applyFont="1" applyBorder="1" applyAlignment="1">
      <alignment horizontal="center" vertical="center" wrapText="1"/>
    </xf>
    <xf numFmtId="17" fontId="41" fillId="0" borderId="46" xfId="2" applyNumberFormat="1" applyFont="1" applyBorder="1" applyAlignment="1">
      <alignment horizontal="center"/>
    </xf>
    <xf numFmtId="0" fontId="62" fillId="0" borderId="31" xfId="2" applyFont="1" applyBorder="1" applyAlignment="1">
      <alignment horizontal="center" vertical="center" wrapText="1"/>
    </xf>
    <xf numFmtId="0" fontId="62" fillId="0" borderId="32" xfId="2" applyFont="1" applyBorder="1" applyAlignment="1">
      <alignment horizontal="center" vertical="center" wrapText="1"/>
    </xf>
    <xf numFmtId="0" fontId="8" fillId="0" borderId="50" xfId="2" applyFont="1" applyBorder="1" applyAlignment="1">
      <alignment horizontal="center" vertical="center" wrapText="1"/>
    </xf>
    <xf numFmtId="1" fontId="7" fillId="0" borderId="51" xfId="3" applyNumberForma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 wrapText="1"/>
    </xf>
    <xf numFmtId="0" fontId="8" fillId="0" borderId="40" xfId="2" applyFont="1" applyBorder="1" applyAlignment="1">
      <alignment horizontal="center" vertical="center" wrapText="1"/>
    </xf>
    <xf numFmtId="17" fontId="41" fillId="0" borderId="33" xfId="2" applyNumberFormat="1" applyFont="1" applyBorder="1" applyAlignment="1">
      <alignment vertical="center"/>
    </xf>
    <xf numFmtId="17" fontId="41" fillId="0" borderId="53" xfId="2" applyNumberFormat="1" applyFont="1" applyBorder="1" applyAlignment="1">
      <alignment vertical="center"/>
    </xf>
    <xf numFmtId="0" fontId="64" fillId="3" borderId="0" xfId="2" applyFont="1" applyFill="1"/>
    <xf numFmtId="9" fontId="7" fillId="7" borderId="51" xfId="1" applyFont="1" applyFill="1" applyBorder="1" applyAlignment="1">
      <alignment horizontal="center" vertical="center"/>
    </xf>
    <xf numFmtId="9" fontId="7" fillId="0" borderId="52" xfId="3" applyBorder="1" applyAlignment="1">
      <alignment horizontal="center" vertical="center"/>
    </xf>
    <xf numFmtId="17" fontId="41" fillId="0" borderId="8" xfId="2" applyNumberFormat="1" applyFont="1" applyBorder="1" applyAlignment="1">
      <alignment horizontal="center"/>
    </xf>
    <xf numFmtId="2" fontId="7" fillId="0" borderId="8" xfId="3" applyNumberFormat="1" applyBorder="1" applyAlignment="1">
      <alignment horizontal="center" vertical="center"/>
    </xf>
    <xf numFmtId="9" fontId="7" fillId="7" borderId="8" xfId="1" applyFont="1" applyFill="1" applyBorder="1" applyAlignment="1">
      <alignment horizontal="center" vertical="center"/>
    </xf>
    <xf numFmtId="9" fontId="7" fillId="0" borderId="8" xfId="3" applyBorder="1" applyAlignment="1">
      <alignment horizontal="center" vertical="center"/>
    </xf>
    <xf numFmtId="9" fontId="61" fillId="7" borderId="51" xfId="1" applyFont="1" applyFill="1" applyBorder="1" applyAlignment="1">
      <alignment horizontal="center" vertical="center"/>
    </xf>
    <xf numFmtId="9" fontId="61" fillId="0" borderId="52" xfId="3" applyFont="1" applyBorder="1" applyAlignment="1">
      <alignment horizontal="center" vertical="center"/>
    </xf>
    <xf numFmtId="2" fontId="61" fillId="0" borderId="53" xfId="3" applyNumberFormat="1" applyFont="1" applyBorder="1" applyAlignment="1">
      <alignment horizontal="center" vertical="center"/>
    </xf>
    <xf numFmtId="2" fontId="61" fillId="0" borderId="8" xfId="3" applyNumberFormat="1" applyFont="1" applyBorder="1" applyAlignment="1">
      <alignment horizontal="center" vertical="center"/>
    </xf>
    <xf numFmtId="9" fontId="61" fillId="7" borderId="8" xfId="1" applyFont="1" applyFill="1" applyBorder="1" applyAlignment="1">
      <alignment horizontal="center" vertical="center"/>
    </xf>
    <xf numFmtId="9" fontId="61" fillId="0" borderId="54" xfId="3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 wrapText="1"/>
    </xf>
    <xf numFmtId="17" fontId="41" fillId="0" borderId="2" xfId="2" applyNumberFormat="1" applyFont="1" applyBorder="1" applyAlignment="1">
      <alignment horizontal="center"/>
    </xf>
    <xf numFmtId="1" fontId="7" fillId="0" borderId="53" xfId="3" applyNumberFormat="1" applyBorder="1" applyAlignment="1">
      <alignment horizontal="center" vertical="center"/>
    </xf>
    <xf numFmtId="9" fontId="7" fillId="0" borderId="54" xfId="3" applyBorder="1" applyAlignment="1">
      <alignment horizontal="center" vertical="center"/>
    </xf>
    <xf numFmtId="1" fontId="61" fillId="0" borderId="53" xfId="3" applyNumberFormat="1" applyFont="1" applyBorder="1" applyAlignment="1">
      <alignment horizontal="center" vertical="center"/>
    </xf>
    <xf numFmtId="9" fontId="61" fillId="3" borderId="1" xfId="3" applyFont="1" applyFill="1" applyBorder="1" applyAlignment="1">
      <alignment horizontal="center" vertical="center"/>
    </xf>
    <xf numFmtId="9" fontId="61" fillId="3" borderId="8" xfId="3" applyFont="1" applyFill="1" applyBorder="1" applyAlignment="1">
      <alignment horizontal="center" vertical="center"/>
    </xf>
    <xf numFmtId="9" fontId="61" fillId="3" borderId="34" xfId="3" applyFont="1" applyFill="1" applyBorder="1" applyAlignment="1">
      <alignment horizontal="center" vertical="center"/>
    </xf>
    <xf numFmtId="0" fontId="62" fillId="0" borderId="59" xfId="2" applyFont="1" applyBorder="1" applyAlignment="1">
      <alignment horizontal="center" vertical="center" wrapText="1"/>
    </xf>
    <xf numFmtId="0" fontId="62" fillId="0" borderId="60" xfId="2" applyFont="1" applyBorder="1" applyAlignment="1">
      <alignment horizontal="center" vertical="center" wrapText="1"/>
    </xf>
    <xf numFmtId="2" fontId="61" fillId="3" borderId="61" xfId="3" applyNumberFormat="1" applyFont="1" applyFill="1" applyBorder="1" applyAlignment="1">
      <alignment horizontal="center" vertical="center"/>
    </xf>
    <xf numFmtId="9" fontId="0" fillId="0" borderId="62" xfId="3" applyFont="1" applyBorder="1" applyAlignment="1">
      <alignment horizontal="center" vertical="center"/>
    </xf>
    <xf numFmtId="9" fontId="0" fillId="3" borderId="62" xfId="3" applyFont="1" applyFill="1" applyBorder="1" applyAlignment="1">
      <alignment horizontal="center" vertical="center"/>
    </xf>
    <xf numFmtId="2" fontId="61" fillId="3" borderId="63" xfId="3" applyNumberFormat="1" applyFont="1" applyFill="1" applyBorder="1" applyAlignment="1">
      <alignment horizontal="center" vertical="center"/>
    </xf>
    <xf numFmtId="2" fontId="61" fillId="0" borderId="64" xfId="3" applyNumberFormat="1" applyFont="1" applyBorder="1" applyAlignment="1">
      <alignment horizontal="center" vertical="center"/>
    </xf>
    <xf numFmtId="2" fontId="61" fillId="0" borderId="65" xfId="3" applyNumberFormat="1" applyFont="1" applyBorder="1" applyAlignment="1">
      <alignment horizontal="center" vertical="center"/>
    </xf>
    <xf numFmtId="9" fontId="0" fillId="3" borderId="65" xfId="3" applyFont="1" applyFill="1" applyBorder="1" applyAlignment="1">
      <alignment horizontal="center" vertical="center"/>
    </xf>
    <xf numFmtId="9" fontId="61" fillId="7" borderId="65" xfId="3" applyFont="1" applyFill="1" applyBorder="1" applyAlignment="1">
      <alignment horizontal="center" vertical="center"/>
    </xf>
    <xf numFmtId="9" fontId="0" fillId="0" borderId="66" xfId="3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17" fontId="41" fillId="0" borderId="68" xfId="2" applyNumberFormat="1" applyFont="1" applyBorder="1" applyAlignment="1">
      <alignment horizontal="center"/>
    </xf>
    <xf numFmtId="0" fontId="8" fillId="0" borderId="69" xfId="2" applyFont="1" applyBorder="1" applyAlignment="1">
      <alignment horizontal="center" vertical="center" wrapText="1"/>
    </xf>
    <xf numFmtId="0" fontId="8" fillId="0" borderId="73" xfId="2" applyFont="1" applyBorder="1" applyAlignment="1">
      <alignment horizontal="center" vertical="center" wrapText="1"/>
    </xf>
    <xf numFmtId="0" fontId="8" fillId="0" borderId="74" xfId="2" applyFont="1" applyBorder="1" applyAlignment="1">
      <alignment horizontal="center" vertical="center" wrapText="1"/>
    </xf>
    <xf numFmtId="1" fontId="7" fillId="3" borderId="61" xfId="3" applyNumberFormat="1" applyFill="1" applyBorder="1" applyAlignment="1">
      <alignment horizontal="center" vertical="center"/>
    </xf>
    <xf numFmtId="1" fontId="7" fillId="0" borderId="61" xfId="3" applyNumberFormat="1" applyBorder="1" applyAlignment="1">
      <alignment horizontal="center" vertical="center"/>
    </xf>
    <xf numFmtId="9" fontId="7" fillId="0" borderId="62" xfId="3" applyBorder="1" applyAlignment="1">
      <alignment horizontal="center" vertical="center"/>
    </xf>
    <xf numFmtId="1" fontId="8" fillId="3" borderId="75" xfId="3" applyNumberFormat="1" applyFont="1" applyFill="1" applyBorder="1" applyAlignment="1">
      <alignment horizontal="center" vertical="center"/>
    </xf>
    <xf numFmtId="1" fontId="8" fillId="3" borderId="76" xfId="3" applyNumberFormat="1" applyFont="1" applyFill="1" applyBorder="1" applyAlignment="1">
      <alignment horizontal="center" vertical="center"/>
    </xf>
    <xf numFmtId="9" fontId="8" fillId="7" borderId="77" xfId="1" applyFont="1" applyFill="1" applyBorder="1" applyAlignment="1">
      <alignment horizontal="center" vertical="center"/>
    </xf>
    <xf numFmtId="9" fontId="8" fillId="7" borderId="77" xfId="3" applyFont="1" applyFill="1" applyBorder="1" applyAlignment="1">
      <alignment horizontal="center" vertical="center"/>
    </xf>
    <xf numFmtId="9" fontId="8" fillId="0" borderId="78" xfId="3" applyFont="1" applyBorder="1" applyAlignment="1">
      <alignment horizontal="center" vertical="center"/>
    </xf>
    <xf numFmtId="2" fontId="8" fillId="0" borderId="35" xfId="3" applyNumberFormat="1" applyFont="1" applyBorder="1" applyAlignment="1">
      <alignment horizontal="center" vertical="center"/>
    </xf>
    <xf numFmtId="2" fontId="8" fillId="0" borderId="36" xfId="3" applyNumberFormat="1" applyFont="1" applyBorder="1" applyAlignment="1">
      <alignment horizontal="center" vertical="center"/>
    </xf>
    <xf numFmtId="9" fontId="8" fillId="7" borderId="36" xfId="1" applyFont="1" applyFill="1" applyBorder="1" applyAlignment="1">
      <alignment horizontal="center" vertical="center"/>
    </xf>
    <xf numFmtId="9" fontId="8" fillId="7" borderId="36" xfId="3" applyFont="1" applyFill="1" applyBorder="1" applyAlignment="1">
      <alignment horizontal="center" vertical="center"/>
    </xf>
    <xf numFmtId="9" fontId="8" fillId="3" borderId="37" xfId="3" applyFont="1" applyFill="1" applyBorder="1" applyAlignment="1">
      <alignment horizontal="center" vertical="center"/>
    </xf>
    <xf numFmtId="0" fontId="8" fillId="3" borderId="0" xfId="2" applyFont="1" applyFill="1"/>
    <xf numFmtId="0" fontId="58" fillId="0" borderId="9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55" fillId="8" borderId="1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4" fillId="6" borderId="6" xfId="0" applyFont="1" applyFill="1" applyBorder="1" applyAlignment="1">
      <alignment horizontal="center" vertical="center" wrapText="1"/>
    </xf>
    <xf numFmtId="0" fontId="54" fillId="6" borderId="7" xfId="0" applyFont="1" applyFill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9" fontId="13" fillId="0" borderId="7" xfId="0" applyNumberFormat="1" applyFont="1" applyBorder="1" applyAlignment="1">
      <alignment horizontal="center" vertical="center"/>
    </xf>
    <xf numFmtId="9" fontId="13" fillId="0" borderId="1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49" fontId="54" fillId="2" borderId="8" xfId="0" applyNumberFormat="1" applyFont="1" applyFill="1" applyBorder="1" applyAlignment="1">
      <alignment horizontal="center" vertical="center" wrapText="1"/>
    </xf>
    <xf numFmtId="49" fontId="54" fillId="2" borderId="9" xfId="0" applyNumberFormat="1" applyFont="1" applyFill="1" applyBorder="1" applyAlignment="1">
      <alignment horizontal="center" vertical="center" wrapText="1"/>
    </xf>
    <xf numFmtId="49" fontId="55" fillId="8" borderId="8" xfId="0" applyNumberFormat="1" applyFont="1" applyFill="1" applyBorder="1" applyAlignment="1">
      <alignment horizontal="center" vertical="center" wrapText="1"/>
    </xf>
    <xf numFmtId="49" fontId="55" fillId="8" borderId="9" xfId="0" applyNumberFormat="1" applyFont="1" applyFill="1" applyBorder="1" applyAlignment="1">
      <alignment horizontal="center" vertical="center" wrapText="1"/>
    </xf>
    <xf numFmtId="17" fontId="54" fillId="4" borderId="1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47" fillId="0" borderId="4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left" wrapText="1"/>
    </xf>
    <xf numFmtId="0" fontId="57" fillId="3" borderId="7" xfId="0" applyFont="1" applyFill="1" applyBorder="1" applyAlignment="1">
      <alignment horizont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1" fontId="45" fillId="0" borderId="1" xfId="0" applyNumberFormat="1" applyFont="1" applyBorder="1" applyAlignment="1">
      <alignment horizontal="center" vertical="center" wrapText="1"/>
    </xf>
    <xf numFmtId="0" fontId="63" fillId="3" borderId="47" xfId="2" applyFont="1" applyFill="1" applyBorder="1" applyAlignment="1">
      <alignment horizontal="center"/>
    </xf>
    <xf numFmtId="0" fontId="63" fillId="3" borderId="48" xfId="2" applyFont="1" applyFill="1" applyBorder="1" applyAlignment="1">
      <alignment horizontal="center"/>
    </xf>
    <xf numFmtId="0" fontId="63" fillId="3" borderId="49" xfId="2" applyFont="1" applyFill="1" applyBorder="1" applyAlignment="1">
      <alignment horizontal="center"/>
    </xf>
    <xf numFmtId="0" fontId="7" fillId="0" borderId="2" xfId="2" applyBorder="1" applyAlignment="1">
      <alignment horizontal="center"/>
    </xf>
    <xf numFmtId="0" fontId="7" fillId="0" borderId="15" xfId="2" applyBorder="1" applyAlignment="1">
      <alignment horizontal="center"/>
    </xf>
    <xf numFmtId="0" fontId="7" fillId="0" borderId="3" xfId="2" applyBorder="1" applyAlignment="1">
      <alignment horizontal="center"/>
    </xf>
    <xf numFmtId="0" fontId="8" fillId="19" borderId="6" xfId="2" applyFont="1" applyFill="1" applyBorder="1" applyAlignment="1">
      <alignment horizontal="center"/>
    </xf>
    <xf numFmtId="0" fontId="8" fillId="19" borderId="7" xfId="2" applyFont="1" applyFill="1" applyBorder="1" applyAlignment="1">
      <alignment horizontal="center"/>
    </xf>
    <xf numFmtId="0" fontId="8" fillId="19" borderId="11" xfId="2" applyFont="1" applyFill="1" applyBorder="1" applyAlignment="1">
      <alignment horizont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49" fontId="4" fillId="0" borderId="11" xfId="2" applyNumberFormat="1" applyFont="1" applyBorder="1" applyAlignment="1">
      <alignment horizontal="center" vertical="center"/>
    </xf>
    <xf numFmtId="14" fontId="4" fillId="0" borderId="6" xfId="2" applyNumberFormat="1" applyFont="1" applyBorder="1" applyAlignment="1">
      <alignment horizontal="center" vertical="center"/>
    </xf>
    <xf numFmtId="0" fontId="38" fillId="3" borderId="0" xfId="2" applyFont="1" applyFill="1" applyAlignment="1">
      <alignment horizontal="left" indent="1"/>
    </xf>
    <xf numFmtId="0" fontId="7" fillId="3" borderId="17" xfId="2" applyFill="1" applyBorder="1" applyAlignment="1">
      <alignment horizontal="center" wrapText="1"/>
    </xf>
    <xf numFmtId="0" fontId="7" fillId="3" borderId="17" xfId="2" applyFill="1" applyBorder="1" applyAlignment="1">
      <alignment horizontal="center" vertical="center" wrapText="1"/>
    </xf>
    <xf numFmtId="0" fontId="42" fillId="3" borderId="0" xfId="2" applyFont="1" applyFill="1" applyAlignment="1">
      <alignment horizontal="left" indent="1"/>
    </xf>
    <xf numFmtId="0" fontId="37" fillId="3" borderId="18" xfId="2" applyFont="1" applyFill="1" applyBorder="1" applyAlignment="1">
      <alignment horizontal="center" vertical="center"/>
    </xf>
    <xf numFmtId="0" fontId="37" fillId="3" borderId="19" xfId="2" applyFont="1" applyFill="1" applyBorder="1" applyAlignment="1">
      <alignment horizontal="center" vertical="center"/>
    </xf>
    <xf numFmtId="0" fontId="37" fillId="3" borderId="20" xfId="2" applyFont="1" applyFill="1" applyBorder="1" applyAlignment="1">
      <alignment horizontal="center" vertical="center"/>
    </xf>
    <xf numFmtId="0" fontId="37" fillId="3" borderId="21" xfId="2" applyFont="1" applyFill="1" applyBorder="1" applyAlignment="1">
      <alignment horizontal="center" vertical="center"/>
    </xf>
    <xf numFmtId="0" fontId="37" fillId="3" borderId="0" xfId="2" applyFont="1" applyFill="1" applyAlignment="1">
      <alignment horizontal="center" vertical="center"/>
    </xf>
    <xf numFmtId="0" fontId="37" fillId="3" borderId="22" xfId="2" applyFont="1" applyFill="1" applyBorder="1" applyAlignment="1">
      <alignment horizontal="center" vertical="center"/>
    </xf>
    <xf numFmtId="0" fontId="37" fillId="3" borderId="23" xfId="2" applyFont="1" applyFill="1" applyBorder="1" applyAlignment="1">
      <alignment horizontal="center" vertical="center"/>
    </xf>
    <xf numFmtId="0" fontId="37" fillId="3" borderId="17" xfId="2" applyFont="1" applyFill="1" applyBorder="1" applyAlignment="1">
      <alignment horizontal="center" vertical="center"/>
    </xf>
    <xf numFmtId="0" fontId="37" fillId="3" borderId="24" xfId="2" applyFont="1" applyFill="1" applyBorder="1" applyAlignment="1">
      <alignment horizontal="center" vertical="center"/>
    </xf>
    <xf numFmtId="0" fontId="37" fillId="3" borderId="17" xfId="2" applyFont="1" applyFill="1" applyBorder="1" applyAlignment="1">
      <alignment horizontal="left" wrapText="1"/>
    </xf>
    <xf numFmtId="0" fontId="37" fillId="3" borderId="17" xfId="2" applyFont="1" applyFill="1" applyBorder="1" applyAlignment="1">
      <alignment horizontal="center"/>
    </xf>
    <xf numFmtId="0" fontId="63" fillId="3" borderId="47" xfId="2" applyFont="1" applyFill="1" applyBorder="1" applyAlignment="1">
      <alignment horizontal="center" wrapText="1"/>
    </xf>
    <xf numFmtId="0" fontId="63" fillId="3" borderId="48" xfId="2" applyFont="1" applyFill="1" applyBorder="1" applyAlignment="1">
      <alignment horizontal="center" wrapText="1"/>
    </xf>
    <xf numFmtId="0" fontId="63" fillId="3" borderId="49" xfId="2" applyFont="1" applyFill="1" applyBorder="1" applyAlignment="1">
      <alignment horizontal="center" wrapText="1"/>
    </xf>
    <xf numFmtId="0" fontId="63" fillId="3" borderId="56" xfId="2" applyFont="1" applyFill="1" applyBorder="1" applyAlignment="1">
      <alignment horizontal="center" wrapText="1"/>
    </xf>
    <xf numFmtId="0" fontId="63" fillId="3" borderId="57" xfId="2" applyFont="1" applyFill="1" applyBorder="1" applyAlignment="1">
      <alignment horizontal="center" wrapText="1"/>
    </xf>
    <xf numFmtId="0" fontId="63" fillId="3" borderId="58" xfId="2" applyFont="1" applyFill="1" applyBorder="1" applyAlignment="1">
      <alignment horizontal="center" wrapText="1"/>
    </xf>
    <xf numFmtId="0" fontId="7" fillId="3" borderId="25" xfId="2" applyFill="1" applyBorder="1" applyAlignment="1">
      <alignment horizontal="center" vertical="center" wrapText="1"/>
    </xf>
    <xf numFmtId="0" fontId="7" fillId="3" borderId="26" xfId="2" applyFill="1" applyBorder="1" applyAlignment="1">
      <alignment horizontal="center" vertical="center" wrapText="1"/>
    </xf>
    <xf numFmtId="0" fontId="7" fillId="3" borderId="27" xfId="2" applyFill="1" applyBorder="1" applyAlignment="1">
      <alignment horizontal="center" vertical="center" wrapText="1"/>
    </xf>
    <xf numFmtId="0" fontId="63" fillId="3" borderId="41" xfId="2" applyFont="1" applyFill="1" applyBorder="1" applyAlignment="1">
      <alignment horizontal="center" vertical="center" indent="1"/>
    </xf>
    <xf numFmtId="0" fontId="63" fillId="3" borderId="42" xfId="2" applyFont="1" applyFill="1" applyBorder="1" applyAlignment="1">
      <alignment horizontal="center" vertical="center" indent="1"/>
    </xf>
    <xf numFmtId="0" fontId="63" fillId="3" borderId="43" xfId="2" applyFont="1" applyFill="1" applyBorder="1" applyAlignment="1">
      <alignment horizontal="center" vertical="center" indent="1"/>
    </xf>
    <xf numFmtId="0" fontId="7" fillId="3" borderId="6" xfId="2" applyFill="1" applyBorder="1" applyAlignment="1">
      <alignment horizontal="center" vertical="center" wrapText="1"/>
    </xf>
    <xf numFmtId="0" fontId="7" fillId="3" borderId="7" xfId="2" applyFill="1" applyBorder="1" applyAlignment="1">
      <alignment horizontal="center" vertical="center" wrapText="1"/>
    </xf>
    <xf numFmtId="0" fontId="7" fillId="3" borderId="11" xfId="2" applyFill="1" applyBorder="1" applyAlignment="1">
      <alignment horizontal="center" vertical="center" wrapText="1"/>
    </xf>
    <xf numFmtId="0" fontId="42" fillId="3" borderId="0" xfId="2" applyFont="1" applyFill="1" applyAlignment="1">
      <alignment horizontal="left" vertical="center"/>
    </xf>
    <xf numFmtId="0" fontId="42" fillId="3" borderId="70" xfId="2" applyFont="1" applyFill="1" applyBorder="1" applyAlignment="1">
      <alignment horizontal="center" vertical="center" indent="1"/>
    </xf>
    <xf numFmtId="0" fontId="42" fillId="3" borderId="71" xfId="2" applyFont="1" applyFill="1" applyBorder="1" applyAlignment="1">
      <alignment horizontal="center" vertical="center" indent="1"/>
    </xf>
    <xf numFmtId="0" fontId="42" fillId="3" borderId="72" xfId="2" applyFont="1" applyFill="1" applyBorder="1" applyAlignment="1">
      <alignment horizontal="center" vertical="center" indent="1"/>
    </xf>
    <xf numFmtId="0" fontId="63" fillId="3" borderId="28" xfId="2" applyFont="1" applyFill="1" applyBorder="1" applyAlignment="1">
      <alignment horizontal="center"/>
    </xf>
    <xf numFmtId="0" fontId="63" fillId="3" borderId="29" xfId="2" applyFont="1" applyFill="1" applyBorder="1" applyAlignment="1">
      <alignment horizontal="center"/>
    </xf>
    <xf numFmtId="0" fontId="63" fillId="3" borderId="30" xfId="2" applyFont="1" applyFill="1" applyBorder="1" applyAlignment="1">
      <alignment horizontal="center"/>
    </xf>
    <xf numFmtId="0" fontId="7" fillId="3" borderId="17" xfId="2" applyFill="1" applyBorder="1" applyAlignment="1">
      <alignment horizontal="left" vertical="center" wrapText="1"/>
    </xf>
    <xf numFmtId="0" fontId="7" fillId="3" borderId="17" xfId="2" applyFill="1" applyBorder="1" applyAlignment="1">
      <alignment horizontal="left" vertical="center"/>
    </xf>
    <xf numFmtId="0" fontId="63" fillId="3" borderId="28" xfId="2" applyFont="1" applyFill="1" applyBorder="1" applyAlignment="1">
      <alignment horizontal="center" wrapText="1"/>
    </xf>
    <xf numFmtId="0" fontId="63" fillId="3" borderId="29" xfId="2" applyFont="1" applyFill="1" applyBorder="1" applyAlignment="1">
      <alignment horizontal="center" wrapText="1"/>
    </xf>
    <xf numFmtId="0" fontId="63" fillId="3" borderId="30" xfId="2" applyFont="1" applyFill="1" applyBorder="1" applyAlignment="1">
      <alignment horizontal="center" wrapText="1"/>
    </xf>
    <xf numFmtId="0" fontId="63" fillId="3" borderId="41" xfId="2" applyFont="1" applyFill="1" applyBorder="1" applyAlignment="1">
      <alignment horizontal="center" wrapText="1"/>
    </xf>
    <xf numFmtId="0" fontId="63" fillId="3" borderId="42" xfId="2" applyFont="1" applyFill="1" applyBorder="1" applyAlignment="1">
      <alignment horizontal="center" wrapText="1"/>
    </xf>
    <xf numFmtId="0" fontId="63" fillId="3" borderId="43" xfId="2" applyFont="1" applyFill="1" applyBorder="1" applyAlignment="1">
      <alignment horizontal="center" wrapText="1"/>
    </xf>
    <xf numFmtId="0" fontId="37" fillId="3" borderId="17" xfId="2" applyFont="1" applyFill="1" applyBorder="1" applyAlignment="1">
      <alignment horizontal="center" vertical="center" wrapText="1"/>
    </xf>
    <xf numFmtId="0" fontId="37" fillId="3" borderId="17" xfId="2" applyFont="1" applyFill="1" applyBorder="1" applyAlignment="1">
      <alignment horizontal="left" indent="1"/>
    </xf>
    <xf numFmtId="0" fontId="37" fillId="3" borderId="17" xfId="2" applyFont="1" applyFill="1" applyBorder="1" applyAlignment="1">
      <alignment horizontal="left" vertical="center"/>
    </xf>
    <xf numFmtId="0" fontId="37" fillId="3" borderId="17" xfId="2" applyFont="1" applyFill="1" applyBorder="1" applyAlignment="1">
      <alignment horizontal="left" vertical="center" indent="1"/>
    </xf>
    <xf numFmtId="0" fontId="33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/>
    </xf>
    <xf numFmtId="14" fontId="33" fillId="3" borderId="1" xfId="0" applyNumberFormat="1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27" fillId="12" borderId="6" xfId="2" applyFont="1" applyFill="1" applyBorder="1" applyAlignment="1" applyProtection="1">
      <alignment horizontal="center" vertical="center" wrapText="1"/>
      <protection hidden="1"/>
    </xf>
    <xf numFmtId="0" fontId="27" fillId="12" borderId="11" xfId="2" applyFont="1" applyFill="1" applyBorder="1" applyAlignment="1" applyProtection="1">
      <alignment horizontal="center" vertical="center" wrapText="1"/>
      <protection hidden="1"/>
    </xf>
    <xf numFmtId="0" fontId="27" fillId="12" borderId="6" xfId="2" quotePrefix="1" applyFont="1" applyFill="1" applyBorder="1" applyAlignment="1" applyProtection="1">
      <alignment horizontal="center" vertical="center" wrapText="1"/>
      <protection hidden="1"/>
    </xf>
    <xf numFmtId="0" fontId="27" fillId="12" borderId="11" xfId="2" quotePrefix="1" applyFont="1" applyFill="1" applyBorder="1" applyAlignment="1" applyProtection="1">
      <alignment horizontal="center" vertical="center" wrapText="1"/>
      <protection hidden="1"/>
    </xf>
    <xf numFmtId="0" fontId="21" fillId="12" borderId="1" xfId="2" applyFont="1" applyFill="1" applyBorder="1" applyAlignment="1" applyProtection="1">
      <alignment horizontal="left" vertical="center" wrapText="1"/>
      <protection hidden="1"/>
    </xf>
    <xf numFmtId="0" fontId="21" fillId="12" borderId="1" xfId="2" applyFont="1" applyFill="1" applyBorder="1" applyAlignment="1" applyProtection="1">
      <alignment horizontal="center"/>
      <protection hidden="1"/>
    </xf>
    <xf numFmtId="9" fontId="30" fillId="12" borderId="6" xfId="3" applyFont="1" applyFill="1" applyBorder="1" applyAlignment="1" applyProtection="1">
      <alignment horizontal="center" vertical="center"/>
      <protection hidden="1"/>
    </xf>
    <xf numFmtId="9" fontId="30" fillId="12" borderId="7" xfId="3" applyFont="1" applyFill="1" applyBorder="1" applyAlignment="1" applyProtection="1">
      <alignment horizontal="center" vertical="center"/>
      <protection hidden="1"/>
    </xf>
    <xf numFmtId="9" fontId="30" fillId="12" borderId="11" xfId="3" applyFont="1" applyFill="1" applyBorder="1" applyAlignment="1" applyProtection="1">
      <alignment horizontal="center" vertical="center"/>
      <protection hidden="1"/>
    </xf>
    <xf numFmtId="9" fontId="22" fillId="15" borderId="6" xfId="3" applyFont="1" applyFill="1" applyBorder="1" applyAlignment="1" applyProtection="1">
      <alignment horizontal="center" vertical="center"/>
      <protection hidden="1"/>
    </xf>
    <xf numFmtId="9" fontId="22" fillId="15" borderId="11" xfId="3" applyFont="1" applyFill="1" applyBorder="1" applyAlignment="1" applyProtection="1">
      <alignment horizontal="center" vertical="center"/>
      <protection hidden="1"/>
    </xf>
    <xf numFmtId="0" fontId="25" fillId="14" borderId="1" xfId="2" applyFont="1" applyFill="1" applyBorder="1" applyAlignment="1" applyProtection="1">
      <alignment horizontal="center" vertical="center" wrapText="1"/>
      <protection hidden="1"/>
    </xf>
    <xf numFmtId="0" fontId="22" fillId="12" borderId="6" xfId="2" applyFont="1" applyFill="1" applyBorder="1" applyAlignment="1" applyProtection="1">
      <alignment horizontal="left" vertical="center" wrapText="1"/>
      <protection hidden="1"/>
    </xf>
    <xf numFmtId="0" fontId="22" fillId="12" borderId="7" xfId="2" applyFont="1" applyFill="1" applyBorder="1" applyAlignment="1" applyProtection="1">
      <alignment horizontal="left" vertical="center" wrapText="1"/>
      <protection hidden="1"/>
    </xf>
    <xf numFmtId="0" fontId="22" fillId="12" borderId="11" xfId="2" applyFont="1" applyFill="1" applyBorder="1" applyAlignment="1" applyProtection="1">
      <alignment horizontal="left" vertical="center" wrapText="1"/>
      <protection hidden="1"/>
    </xf>
    <xf numFmtId="0" fontId="27" fillId="12" borderId="1" xfId="2" applyFont="1" applyFill="1" applyBorder="1" applyAlignment="1" applyProtection="1">
      <alignment horizontal="left" vertical="center" wrapText="1"/>
      <protection hidden="1"/>
    </xf>
    <xf numFmtId="0" fontId="22" fillId="16" borderId="6" xfId="2" applyFont="1" applyFill="1" applyBorder="1" applyAlignment="1" applyProtection="1">
      <alignment horizontal="left" vertical="center" wrapText="1"/>
      <protection hidden="1"/>
    </xf>
    <xf numFmtId="0" fontId="22" fillId="16" borderId="7" xfId="2" applyFont="1" applyFill="1" applyBorder="1" applyAlignment="1" applyProtection="1">
      <alignment horizontal="left" vertical="center" wrapText="1"/>
      <protection hidden="1"/>
    </xf>
    <xf numFmtId="0" fontId="22" fillId="16" borderId="11" xfId="2" applyFont="1" applyFill="1" applyBorder="1" applyAlignment="1" applyProtection="1">
      <alignment horizontal="left" vertical="center" wrapText="1"/>
      <protection hidden="1"/>
    </xf>
    <xf numFmtId="0" fontId="28" fillId="12" borderId="1" xfId="2" applyFont="1" applyFill="1" applyBorder="1" applyAlignment="1" applyProtection="1">
      <alignment horizontal="center" vertical="center"/>
      <protection hidden="1"/>
    </xf>
    <xf numFmtId="0" fontId="31" fillId="12" borderId="1" xfId="2" applyFont="1" applyFill="1" applyBorder="1" applyAlignment="1" applyProtection="1">
      <alignment horizontal="center" vertical="center"/>
      <protection hidden="1"/>
    </xf>
    <xf numFmtId="0" fontId="30" fillId="12" borderId="6" xfId="2" applyFont="1" applyFill="1" applyBorder="1" applyAlignment="1" applyProtection="1">
      <alignment horizontal="center" vertical="center"/>
      <protection hidden="1"/>
    </xf>
    <xf numFmtId="0" fontId="30" fillId="12" borderId="7" xfId="2" applyFont="1" applyFill="1" applyBorder="1" applyAlignment="1" applyProtection="1">
      <alignment horizontal="center" vertical="center"/>
      <protection hidden="1"/>
    </xf>
    <xf numFmtId="0" fontId="30" fillId="12" borderId="11" xfId="2" applyFont="1" applyFill="1" applyBorder="1" applyAlignment="1" applyProtection="1">
      <alignment horizontal="center" vertical="center"/>
      <protection hidden="1"/>
    </xf>
    <xf numFmtId="0" fontId="27" fillId="12" borderId="6" xfId="2" applyFont="1" applyFill="1" applyBorder="1" applyAlignment="1" applyProtection="1">
      <alignment horizontal="justify" vertical="center"/>
      <protection hidden="1"/>
    </xf>
    <xf numFmtId="0" fontId="27" fillId="12" borderId="11" xfId="2" applyFont="1" applyFill="1" applyBorder="1" applyAlignment="1" applyProtection="1">
      <alignment horizontal="justify" vertical="center"/>
      <protection hidden="1"/>
    </xf>
    <xf numFmtId="0" fontId="29" fillId="12" borderId="6" xfId="2" applyFont="1" applyFill="1" applyBorder="1" applyAlignment="1" applyProtection="1">
      <alignment horizontal="left" vertical="center"/>
      <protection hidden="1"/>
    </xf>
    <xf numFmtId="0" fontId="29" fillId="12" borderId="7" xfId="2" applyFont="1" applyFill="1" applyBorder="1" applyAlignment="1" applyProtection="1">
      <alignment horizontal="left" vertical="center"/>
      <protection hidden="1"/>
    </xf>
    <xf numFmtId="0" fontId="29" fillId="12" borderId="11" xfId="2" applyFont="1" applyFill="1" applyBorder="1" applyAlignment="1" applyProtection="1">
      <alignment horizontal="left" vertical="center"/>
      <protection hidden="1"/>
    </xf>
    <xf numFmtId="0" fontId="22" fillId="16" borderId="6" xfId="2" applyFont="1" applyFill="1" applyBorder="1" applyAlignment="1" applyProtection="1">
      <alignment horizontal="left" vertical="center"/>
      <protection hidden="1"/>
    </xf>
    <xf numFmtId="0" fontId="22" fillId="16" borderId="7" xfId="2" applyFont="1" applyFill="1" applyBorder="1" applyAlignment="1" applyProtection="1">
      <alignment horizontal="left" vertical="center"/>
      <protection hidden="1"/>
    </xf>
    <xf numFmtId="0" fontId="22" fillId="16" borderId="11" xfId="2" applyFont="1" applyFill="1" applyBorder="1" applyAlignment="1" applyProtection="1">
      <alignment horizontal="left" vertical="center"/>
      <protection hidden="1"/>
    </xf>
    <xf numFmtId="0" fontId="5" fillId="0" borderId="4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</cellXfs>
  <cellStyles count="5">
    <cellStyle name="Hipervínculo" xfId="4" builtinId="8"/>
    <cellStyle name="Normal" xfId="0" builtinId="0"/>
    <cellStyle name="Normal 2" xfId="2"/>
    <cellStyle name="Porcentaje" xfId="1" builtinId="5"/>
    <cellStyle name="Porcentaje 2" xfId="3"/>
  </cellStyles>
  <dxfs count="76">
    <dxf>
      <fill>
        <patternFill>
          <bgColor indexed="11"/>
        </patternFill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Up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Up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ont>
        <b/>
        <i val="0"/>
        <color theme="0"/>
      </font>
      <fill>
        <patternFill>
          <bgColor rgb="FF0066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9" defaultPivotStyle="PivotStyleLight16"/>
  <colors>
    <mruColors>
      <color rgb="FFFFFF99"/>
      <color rgb="FF0A4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'OBJ 01 ok'!$D$14</c:f>
              <c:strCache>
                <c:ptCount val="1"/>
                <c:pt idx="0">
                  <c:v>% Cumplimiento Mensual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01 ok'!$A$15:$A$26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01 ok'!$D$15:$D$26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5-0D4D-A100-179978319768}"/>
            </c:ext>
          </c:extLst>
        </c:ser>
        <c:ser>
          <c:idx val="1"/>
          <c:order val="1"/>
          <c:tx>
            <c:strRef>
              <c:f>'OBJ 01 ok'!$E$14</c:f>
              <c:strCache>
                <c:ptCount val="1"/>
                <c:pt idx="0">
                  <c:v>Meta Mensual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  <a:headEnd type="oval"/>
              <a:tailEnd type="oval"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01 ok'!$A$15:$A$26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01 ok'!$E$15:$E$26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5-0D4D-A100-1799783197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9262256"/>
        <c:axId val="659756320"/>
      </c:lineChart>
      <c:catAx>
        <c:axId val="6892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59756320"/>
        <c:crosses val="autoZero"/>
        <c:auto val="1"/>
        <c:lblAlgn val="ctr"/>
        <c:lblOffset val="100"/>
        <c:noMultiLvlLbl val="1"/>
      </c:catAx>
      <c:valAx>
        <c:axId val="65975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8926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'OBJ 02 ok'!$D$14</c:f>
              <c:strCache>
                <c:ptCount val="1"/>
                <c:pt idx="0">
                  <c:v>% Cumplimiento Mensual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02 ok'!$A$15:$A$26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02 ok'!$D$15:$D$26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D-E44E-ABB8-94BEA32892E7}"/>
            </c:ext>
          </c:extLst>
        </c:ser>
        <c:ser>
          <c:idx val="1"/>
          <c:order val="1"/>
          <c:tx>
            <c:strRef>
              <c:f>'OBJ 02 ok'!$E$14</c:f>
              <c:strCache>
                <c:ptCount val="1"/>
                <c:pt idx="0">
                  <c:v>Meta Mensual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02 ok'!$A$15:$A$26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02 ok'!$E$15:$E$26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D-E44E-ABB8-94BEA3289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531856"/>
        <c:axId val="701246096"/>
      </c:lineChart>
      <c:catAx>
        <c:axId val="70053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01246096"/>
        <c:crosses val="autoZero"/>
        <c:auto val="1"/>
        <c:lblAlgn val="ctr"/>
        <c:lblOffset val="100"/>
        <c:noMultiLvlLbl val="1"/>
      </c:catAx>
      <c:valAx>
        <c:axId val="70124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0053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Correcciòn de Hallazgos de Auditorìas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F9B-0649-AD1D-D7DC1B47DC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F9B-0649-AD1D-D7DC1B47DC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'OBJ 03 ok'!$D$13:$E$13</c:f>
              <c:strCache>
                <c:ptCount val="2"/>
                <c:pt idx="0">
                  <c:v>% Cumplimiento</c:v>
                </c:pt>
                <c:pt idx="1">
                  <c:v>% de Incumplimiento</c:v>
                </c:pt>
              </c:strCache>
            </c:strRef>
          </c:cat>
          <c:val>
            <c:numRef>
              <c:f>'OBJ 03 ok'!$D$18:$E$18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0-2547-82CA-D4D9338844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'OBJ 04 ok'!$D$13</c:f>
              <c:strCache>
                <c:ptCount val="1"/>
                <c:pt idx="0">
                  <c:v>% Cumplimiento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04 ok'!$A$14:$A$25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04 ok'!$D$14:$D$25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6-9E4C-AC79-A266F7A68D13}"/>
            </c:ext>
          </c:extLst>
        </c:ser>
        <c:ser>
          <c:idx val="1"/>
          <c:order val="1"/>
          <c:tx>
            <c:strRef>
              <c:f>'OBJ 04 ok'!$E$13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04 ok'!$A$14:$A$25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04 ok'!$E$14:$E$25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6-9E4C-AC79-A266F7A68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739088"/>
        <c:axId val="705820112"/>
      </c:lineChart>
      <c:catAx>
        <c:axId val="70573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05820112"/>
        <c:crosses val="autoZero"/>
        <c:auto val="1"/>
        <c:lblAlgn val="ctr"/>
        <c:lblOffset val="100"/>
        <c:noMultiLvlLbl val="1"/>
      </c:catAx>
      <c:valAx>
        <c:axId val="70582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0573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'OBJ 05 ok'!$D$14</c:f>
              <c:strCache>
                <c:ptCount val="1"/>
                <c:pt idx="0">
                  <c:v>% Cumplimiento Mensual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05 ok'!$A$15:$A$26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05 ok'!$D$15:$D$26</c:f>
              <c:numCache>
                <c:formatCode>0%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E-BC49-AE3B-E8D12B1609CE}"/>
            </c:ext>
          </c:extLst>
        </c:ser>
        <c:ser>
          <c:idx val="1"/>
          <c:order val="1"/>
          <c:tx>
            <c:strRef>
              <c:f>'OBJ 05 ok'!$E$14</c:f>
              <c:strCache>
                <c:ptCount val="1"/>
                <c:pt idx="0">
                  <c:v>Meta Mensual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05 ok'!$A$15:$A$26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 05 ok'!$E$15:$E$26</c:f>
              <c:numCache>
                <c:formatCode>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E-BC49-AE3B-E8D12B16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216320"/>
        <c:axId val="713672096"/>
      </c:lineChart>
      <c:catAx>
        <c:axId val="7172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3672096"/>
        <c:crosses val="autoZero"/>
        <c:auto val="1"/>
        <c:lblAlgn val="ctr"/>
        <c:lblOffset val="100"/>
        <c:noMultiLvlLbl val="1"/>
      </c:catAx>
      <c:valAx>
        <c:axId val="7136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721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Avance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'OBJ 06 ok'!$D$14</c:f>
              <c:strCache>
                <c:ptCount val="1"/>
                <c:pt idx="0">
                  <c:v>% Cumplimiento Mensual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06 ok'!$A$15:$A$18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'OBJ 06 ok'!$D$15:$D$18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8-6A41-A8D5-E21CDDD1D4BA}"/>
            </c:ext>
          </c:extLst>
        </c:ser>
        <c:ser>
          <c:idx val="1"/>
          <c:order val="1"/>
          <c:tx>
            <c:strRef>
              <c:f>'OBJ 06 ok'!$E$14</c:f>
              <c:strCache>
                <c:ptCount val="1"/>
                <c:pt idx="0">
                  <c:v>Meta Mensual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'OBJ 06 ok'!$A$15:$A$18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'OBJ 06 ok'!$E$15:$E$18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8-6A41-A8D5-E21CDDD1D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800096"/>
        <c:axId val="660411104"/>
      </c:lineChart>
      <c:catAx>
        <c:axId val="72780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0411104"/>
        <c:crosses val="autoZero"/>
        <c:auto val="1"/>
        <c:lblAlgn val="ctr"/>
        <c:lblOffset val="100"/>
        <c:noMultiLvlLbl val="0"/>
      </c:catAx>
      <c:valAx>
        <c:axId val="6604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2780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780536216709802E-2"/>
          <c:y val="0.17096038284953086"/>
          <c:w val="0.93699279982929951"/>
          <c:h val="0.73302191550552265"/>
        </c:manualLayout>
      </c:layout>
      <c:barChart>
        <c:barDir val="col"/>
        <c:grouping val="clustered"/>
        <c:varyColors val="0"/>
        <c:ser>
          <c:idx val="3"/>
          <c:order val="2"/>
          <c:tx>
            <c:v>LOGROS</c:v>
          </c:tx>
          <c:spPr>
            <a:gradFill rotWithShape="0">
              <a:gsLst>
                <a:gs pos="0">
                  <a:srgbClr val="000080"/>
                </a:gs>
                <a:gs pos="100000">
                  <a:srgbClr val="666699"/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9.4730613361329586E-4"/>
                  <c:y val="-0.28593628593628595"/>
                </c:manualLayout>
              </c:layout>
              <c:spPr/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25-4AE7-9C40-2D7736C509FA}"/>
                </c:ext>
              </c:extLst>
            </c:dLbl>
            <c:dLbl>
              <c:idx val="2"/>
              <c:layout>
                <c:manualLayout>
                  <c:x val="0"/>
                  <c:y val="-0.73970473970473971"/>
                </c:manualLayout>
              </c:layout>
              <c:spPr/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25-4AE7-9C40-2D7736C509FA}"/>
                </c:ext>
              </c:extLst>
            </c:dLbl>
            <c:dLbl>
              <c:idx val="3"/>
              <c:layout>
                <c:manualLayout>
                  <c:x val="3.4734156980541457E-17"/>
                  <c:y val="-0.73659673659673663"/>
                </c:manualLayout>
              </c:layout>
              <c:spPr/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25-4AE7-9C40-2D7736C509FA}"/>
                </c:ext>
              </c:extLst>
            </c:dLbl>
            <c:dLbl>
              <c:idx val="4"/>
              <c:layout>
                <c:manualLayout>
                  <c:x val="-1.894612267226557E-3"/>
                  <c:y val="-0.73659673659673663"/>
                </c:manualLayout>
              </c:layout>
              <c:spPr/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25-4AE7-9C40-2D7736C509FA}"/>
                </c:ext>
              </c:extLst>
            </c:dLbl>
            <c:dLbl>
              <c:idx val="5"/>
              <c:layout>
                <c:manualLayout>
                  <c:x val="-9.4730613361327851E-4"/>
                  <c:y val="-0.58430458430458432"/>
                </c:manualLayout>
              </c:layout>
              <c:spPr/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25-4AE7-9C40-2D7736C509FA}"/>
                </c:ext>
              </c:extLst>
            </c:dLbl>
            <c:dLbl>
              <c:idx val="6"/>
              <c:layout>
                <c:manualLayout>
                  <c:x val="6.9468313961082914E-17"/>
                  <c:y val="-0.73348873348873356"/>
                </c:manualLayout>
              </c:layout>
              <c:spPr/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25-4AE7-9C40-2D7736C509F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FFFFFF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PE"/>
                      <a:t>0,00%</a:t>
                    </a:r>
                  </a:p>
                </c:rich>
              </c:tx>
              <c:spPr/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25-4AE7-9C40-2D7736C509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'OBJE 01'!$C$39:$C$50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'OBJE 01'!$G$39:$G$51</c:f>
              <c:numCache>
                <c:formatCode>0%</c:formatCode>
                <c:ptCount val="13"/>
                <c:pt idx="0">
                  <c:v>0.87804878048780488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25-4AE7-9C40-2D7736C5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138184"/>
        <c:axId val="290139360"/>
      </c:barChart>
      <c:lineChart>
        <c:grouping val="standard"/>
        <c:varyColors val="0"/>
        <c:ser>
          <c:idx val="1"/>
          <c:order val="0"/>
          <c:tx>
            <c:v>NIVEL SATISFACTORIO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'OBJE 01'!$C$39:$C$50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'OBJE 01'!$P$35:$P$46</c:f>
            </c:numRef>
          </c:val>
          <c:smooth val="0"/>
          <c:extLst>
            <c:ext xmlns:c16="http://schemas.microsoft.com/office/drawing/2014/chart" uri="{C3380CC4-5D6E-409C-BE32-E72D297353CC}">
              <c16:uniqueId val="{00000008-F925-4AE7-9C40-2D7736C509FA}"/>
            </c:ext>
          </c:extLst>
        </c:ser>
        <c:ser>
          <c:idx val="2"/>
          <c:order val="1"/>
          <c:tx>
            <c:v>NIVEL CRITICO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'OBJE 01'!$C$39:$C$50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'OBJE 01'!$Q$35:$Q$46</c:f>
            </c:numRef>
          </c:val>
          <c:smooth val="0"/>
          <c:extLst>
            <c:ext xmlns:c16="http://schemas.microsoft.com/office/drawing/2014/chart" uri="{C3380CC4-5D6E-409C-BE32-E72D297353CC}">
              <c16:uniqueId val="{00000009-F925-4AE7-9C40-2D7736C509FA}"/>
            </c:ext>
          </c:extLst>
        </c:ser>
        <c:ser>
          <c:idx val="4"/>
          <c:order val="3"/>
          <c:tx>
            <c:v>META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'OBJE 01'!$D$39:$D$50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25-4AE7-9C40-2D7736C5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0138184"/>
        <c:axId val="290139360"/>
      </c:lineChart>
      <c:catAx>
        <c:axId val="290138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9013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01393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FF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3366FF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901381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155" r="0.75000000000000155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TABLER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138546</xdr:colOff>
      <xdr:row>1</xdr:row>
      <xdr:rowOff>173182</xdr:rowOff>
    </xdr:from>
    <xdr:to>
      <xdr:col>2</xdr:col>
      <xdr:colOff>654071</xdr:colOff>
      <xdr:row>3</xdr:row>
      <xdr:rowOff>155863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23B42762-ABCA-4C53-B808-1E159EC93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2455" y="225137"/>
          <a:ext cx="2055655" cy="4675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107948</xdr:colOff>
      <xdr:row>1</xdr:row>
      <xdr:rowOff>26192</xdr:rowOff>
    </xdr:from>
    <xdr:to>
      <xdr:col>1</xdr:col>
      <xdr:colOff>1441448</xdr:colOff>
      <xdr:row>3</xdr:row>
      <xdr:rowOff>197643</xdr:rowOff>
    </xdr:to>
    <xdr:pic>
      <xdr:nvPicPr>
        <xdr:cNvPr id="2" name="1 Imagen" descr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3" y="73817"/>
          <a:ext cx="1333500" cy="666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128588</xdr:colOff>
      <xdr:row>7</xdr:row>
      <xdr:rowOff>304800</xdr:rowOff>
    </xdr:from>
    <xdr:ext cx="2155032" cy="2246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6786563" y="2390775"/>
              <a:ext cx="2155032" cy="224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1000" i="1"/>
                <a:t>% consumo:</a:t>
              </a:r>
              <a14:m>
                <m:oMath xmlns:m="http://schemas.openxmlformats.org/officeDocument/2006/math">
                  <m:r>
                    <a:rPr lang="es-PE" sz="10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PE" sz="1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PE" sz="1000" b="0" i="1">
                          <a:latin typeface="Cambria Math" panose="02040503050406030204" pitchFamily="18" charset="0"/>
                        </a:rPr>
                        <m:t>𝐶𝑜𝑛𝑠𝑢𝑚𝑜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𝑔𝑙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/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𝑘𝑚</m:t>
                      </m:r>
                    </m:num>
                    <m:den>
                      <m:r>
                        <a:rPr lang="es-PE" sz="1000" b="0" i="1">
                          <a:latin typeface="Cambria Math" panose="02040503050406030204" pitchFamily="18" charset="0"/>
                        </a:rPr>
                        <m:t>𝐶𝑜𝑛𝑠𝑢𝑚𝑜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𝑡𝑒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ó</m:t>
                      </m:r>
                      <m:r>
                        <a:rPr lang="es-PE" sz="1000" b="0" i="1">
                          <a:latin typeface="Cambria Math" panose="02040503050406030204" pitchFamily="18" charset="0"/>
                        </a:rPr>
                        <m:t>𝑟𝑖𝑐𝑜</m:t>
                      </m:r>
                    </m:den>
                  </m:f>
                </m:oMath>
              </a14:m>
              <a:r>
                <a:rPr lang="es-PE" sz="1000"/>
                <a:t> </a:t>
              </a:r>
              <a:r>
                <a:rPr lang="es-PE" sz="1000" i="1"/>
                <a:t>x 100%</a:t>
              </a: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6786563" y="2390775"/>
              <a:ext cx="2155032" cy="2246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PE" sz="1000" i="1"/>
                <a:t>% consumo:</a:t>
              </a:r>
              <a:r>
                <a:rPr lang="es-PE" sz="1000" i="0">
                  <a:latin typeface="Cambria Math" panose="02040503050406030204" pitchFamily="18" charset="0"/>
                </a:rPr>
                <a:t>=(</a:t>
              </a:r>
              <a:r>
                <a:rPr lang="es-PE" sz="1000" b="0" i="0">
                  <a:latin typeface="Cambria Math" panose="02040503050406030204" pitchFamily="18" charset="0"/>
                </a:rPr>
                <a:t>𝐶𝑜𝑛𝑠𝑢𝑚𝑜 𝑔𝑙/𝑘𝑚)/(𝐶𝑜𝑛𝑠𝑢𝑚𝑜 𝑡𝑒ó𝑟𝑖𝑐𝑜)</a:t>
              </a:r>
              <a:r>
                <a:rPr lang="es-PE" sz="1000"/>
                <a:t> </a:t>
              </a:r>
              <a:r>
                <a:rPr lang="es-PE" sz="1000" i="1"/>
                <a:t>x 100%</a:t>
              </a:r>
            </a:p>
          </xdr:txBody>
        </xdr:sp>
      </mc:Fallback>
    </mc:AlternateContent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311975</xdr:colOff>
      <xdr:row>3</xdr:row>
      <xdr:rowOff>46640</xdr:rowOff>
    </xdr:from>
    <xdr:ext cx="3037370" cy="2476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1626425" y="675290"/>
              <a:ext cx="3037370" cy="2476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i="1">
                  <a:latin typeface="+mn-lt"/>
                </a:rPr>
                <a:t>%</a:t>
              </a:r>
              <a:r>
                <a:rPr lang="es-PE" sz="1100" i="1" baseline="0">
                  <a:latin typeface="+mn-lt"/>
                </a:rPr>
                <a:t> Registro </a:t>
              </a:r>
              <a14:m>
                <m:oMath xmlns:m="http://schemas.openxmlformats.org/officeDocument/2006/math">
                  <m:r>
                    <a:rPr lang="es-PE" sz="11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s-PE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𝐼𝑛𝑠𝑐𝑟𝑖𝑝𝑐𝑖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ó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𝑒𝑛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𝑅𝑒𝑔𝑖𝑠𝑡𝑟𝑜𝑠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𝐶𝑙𝑖𝑒𝑛𝑡𝑒𝑠</m:t>
                      </m:r>
                    </m:num>
                    <m:den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𝑃𝑜𝑡𝑒𝑛𝑐𝑖𝑎𝑙𝑒𝑠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s-PE" sz="1100" b="0" i="1">
                          <a:latin typeface="Cambria Math" panose="02040503050406030204" pitchFamily="18" charset="0"/>
                        </a:rPr>
                        <m:t>𝑐𝑙𝑖𝑒𝑛𝑡𝑒𝑠</m:t>
                      </m:r>
                    </m:den>
                  </m:f>
                </m:oMath>
              </a14:m>
              <a:r>
                <a:rPr lang="es-PE" sz="1100"/>
                <a:t> </a:t>
              </a:r>
              <a:r>
                <a:rPr lang="es-PE" sz="1100" i="1"/>
                <a:t>x 100%</a:t>
              </a:r>
            </a:p>
          </xdr:txBody>
        </xdr:sp>
      </mc:Choice>
      <mc:Fallback xmlns="">
        <xdr:sp macro="" textlink="">
          <xdr:nvSpPr>
            <xdr:cNvPr id="2" name="CuadroTexto 1"/>
            <xdr:cNvSpPr txBox="1"/>
          </xdr:nvSpPr>
          <xdr:spPr>
            <a:xfrm>
              <a:off x="1626425" y="675290"/>
              <a:ext cx="3037370" cy="2476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PE" sz="1100" i="1">
                  <a:latin typeface="+mn-lt"/>
                </a:rPr>
                <a:t>%</a:t>
              </a:r>
              <a:r>
                <a:rPr lang="es-PE" sz="1100" i="1" baseline="0">
                  <a:latin typeface="+mn-lt"/>
                </a:rPr>
                <a:t> Registro </a:t>
              </a:r>
              <a:r>
                <a:rPr lang="es-PE" sz="1100" i="0">
                  <a:latin typeface="Cambria Math" panose="02040503050406030204" pitchFamily="18" charset="0"/>
                </a:rPr>
                <a:t>=(</a:t>
              </a:r>
              <a:r>
                <a:rPr lang="es-PE" sz="1100" b="0" i="0">
                  <a:latin typeface="Cambria Math" panose="02040503050406030204" pitchFamily="18" charset="0"/>
                </a:rPr>
                <a:t>𝐼𝑛𝑠𝑐𝑟𝑖𝑝𝑐𝑖ó𝑛 𝑒𝑛 𝑅𝑒𝑔𝑖𝑠𝑡𝑟𝑜𝑠 𝑑𝑒 𝐶𝑙𝑖𝑒𝑛𝑡𝑒𝑠)/(𝑃𝑜𝑡𝑒𝑛𝑐𝑖𝑎𝑙𝑒𝑠 𝑐𝑙𝑖𝑒𝑛𝑡𝑒𝑠)</a:t>
              </a:r>
              <a:r>
                <a:rPr lang="es-PE" sz="1100"/>
                <a:t> </a:t>
              </a:r>
              <a:r>
                <a:rPr lang="es-PE" sz="1100" i="1"/>
                <a:t>x 100%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218281</xdr:rowOff>
    </xdr:from>
    <xdr:to>
      <xdr:col>0</xdr:col>
      <xdr:colOff>1130171</xdr:colOff>
      <xdr:row>2</xdr:row>
      <xdr:rowOff>9922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BCD06F52-9AC5-294C-B442-9829127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88" y="218281"/>
          <a:ext cx="1090483" cy="248841"/>
        </a:xfrm>
        <a:prstGeom prst="rect">
          <a:avLst/>
        </a:prstGeom>
      </xdr:spPr>
    </xdr:pic>
    <xdr:clientData/>
  </xdr:twoCellAnchor>
  <xdr:twoCellAnchor>
    <xdr:from>
      <xdr:col>0</xdr:col>
      <xdr:colOff>485509</xdr:colOff>
      <xdr:row>28</xdr:row>
      <xdr:rowOff>50535</xdr:rowOff>
    </xdr:from>
    <xdr:to>
      <xdr:col>5</xdr:col>
      <xdr:colOff>965729</xdr:colOff>
      <xdr:row>42</xdr:row>
      <xdr:rowOff>145521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F2CBD6-C54E-8595-55F6-4642E7403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0</xdr:row>
      <xdr:rowOff>218281</xdr:rowOff>
    </xdr:from>
    <xdr:to>
      <xdr:col>0</xdr:col>
      <xdr:colOff>1130171</xdr:colOff>
      <xdr:row>2</xdr:row>
      <xdr:rowOff>9922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08B9F8BF-C32E-4564-8403-E46C9B55A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88" y="218281"/>
          <a:ext cx="1090483" cy="248047"/>
        </a:xfrm>
        <a:prstGeom prst="rect">
          <a:avLst/>
        </a:prstGeom>
      </xdr:spPr>
    </xdr:pic>
    <xdr:clientData/>
  </xdr:twoCellAnchor>
  <xdr:twoCellAnchor>
    <xdr:from>
      <xdr:col>0</xdr:col>
      <xdr:colOff>198438</xdr:colOff>
      <xdr:row>29</xdr:row>
      <xdr:rowOff>2910</xdr:rowOff>
    </xdr:from>
    <xdr:to>
      <xdr:col>5</xdr:col>
      <xdr:colOff>881063</xdr:colOff>
      <xdr:row>41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35EF2E-8322-21DE-87EA-41405CC7F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218281</xdr:rowOff>
    </xdr:from>
    <xdr:to>
      <xdr:col>0</xdr:col>
      <xdr:colOff>1130170</xdr:colOff>
      <xdr:row>2</xdr:row>
      <xdr:rowOff>9922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6A1C06F6-0740-46EC-873E-004FFE14D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87" y="218281"/>
          <a:ext cx="1090483" cy="248047"/>
        </a:xfrm>
        <a:prstGeom prst="rect">
          <a:avLst/>
        </a:prstGeom>
      </xdr:spPr>
    </xdr:pic>
    <xdr:clientData/>
  </xdr:twoCellAnchor>
  <xdr:twoCellAnchor>
    <xdr:from>
      <xdr:col>1</xdr:col>
      <xdr:colOff>115094</xdr:colOff>
      <xdr:row>19</xdr:row>
      <xdr:rowOff>10848</xdr:rowOff>
    </xdr:from>
    <xdr:to>
      <xdr:col>5</xdr:col>
      <xdr:colOff>410104</xdr:colOff>
      <xdr:row>33</xdr:row>
      <xdr:rowOff>132291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180389-7982-9061-E7D8-61A4AEA01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39688</xdr:colOff>
      <xdr:row>1</xdr:row>
      <xdr:rowOff>29765</xdr:rowOff>
    </xdr:from>
    <xdr:to>
      <xdr:col>0</xdr:col>
      <xdr:colOff>1130171</xdr:colOff>
      <xdr:row>2</xdr:row>
      <xdr:rowOff>49609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E91A4AE3-1670-4A7F-8336-8F8A106B0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88" y="259953"/>
          <a:ext cx="1090483" cy="250031"/>
        </a:xfrm>
        <a:prstGeom prst="rect">
          <a:avLst/>
        </a:prstGeom>
      </xdr:spPr>
    </xdr:pic>
    <xdr:clientData/>
  </xdr:twoCellAnchor>
  <xdr:twoCellAnchor>
    <xdr:from>
      <xdr:col>0</xdr:col>
      <xdr:colOff>214314</xdr:colOff>
      <xdr:row>27</xdr:row>
      <xdr:rowOff>106099</xdr:rowOff>
    </xdr:from>
    <xdr:to>
      <xdr:col>5</xdr:col>
      <xdr:colOff>1031876</xdr:colOff>
      <xdr:row>41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4BA588-ED24-800C-1B15-D02C7CF9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29766</xdr:colOff>
      <xdr:row>0</xdr:row>
      <xdr:rowOff>218281</xdr:rowOff>
    </xdr:from>
    <xdr:to>
      <xdr:col>0</xdr:col>
      <xdr:colOff>1120249</xdr:colOff>
      <xdr:row>2</xdr:row>
      <xdr:rowOff>9922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A0277352-10C3-4E56-AA80-358D3B94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66" y="218281"/>
          <a:ext cx="1090483" cy="248047"/>
        </a:xfrm>
        <a:prstGeom prst="rect">
          <a:avLst/>
        </a:prstGeom>
      </xdr:spPr>
    </xdr:pic>
    <xdr:clientData/>
  </xdr:twoCellAnchor>
  <xdr:twoCellAnchor>
    <xdr:from>
      <xdr:col>0</xdr:col>
      <xdr:colOff>42333</xdr:colOff>
      <xdr:row>28</xdr:row>
      <xdr:rowOff>63765</xdr:rowOff>
    </xdr:from>
    <xdr:to>
      <xdr:col>5</xdr:col>
      <xdr:colOff>1058332</xdr:colOff>
      <xdr:row>42</xdr:row>
      <xdr:rowOff>145521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2F8B56B-591D-72FB-900A-07B7E09BC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29766</xdr:colOff>
      <xdr:row>0</xdr:row>
      <xdr:rowOff>218281</xdr:rowOff>
    </xdr:from>
    <xdr:to>
      <xdr:col>0</xdr:col>
      <xdr:colOff>1120249</xdr:colOff>
      <xdr:row>2</xdr:row>
      <xdr:rowOff>9922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5F4B0225-DC3E-9C4E-AE43-D9C9A8474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766" y="218281"/>
          <a:ext cx="1090483" cy="248841"/>
        </a:xfrm>
        <a:prstGeom prst="rect">
          <a:avLst/>
        </a:prstGeom>
      </xdr:spPr>
    </xdr:pic>
    <xdr:clientData/>
  </xdr:twoCellAnchor>
  <xdr:twoCellAnchor>
    <xdr:from>
      <xdr:col>0</xdr:col>
      <xdr:colOff>42334</xdr:colOff>
      <xdr:row>20</xdr:row>
      <xdr:rowOff>24077</xdr:rowOff>
    </xdr:from>
    <xdr:to>
      <xdr:col>5</xdr:col>
      <xdr:colOff>1084792</xdr:colOff>
      <xdr:row>34</xdr:row>
      <xdr:rowOff>119062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F4D4A3-FC2F-9133-0EFD-46629D376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219075</xdr:rowOff>
    </xdr:from>
    <xdr:to>
      <xdr:col>0</xdr:col>
      <xdr:colOff>1109533</xdr:colOff>
      <xdr:row>2</xdr:row>
      <xdr:rowOff>9922</xdr:rowOff>
    </xdr:to>
    <xdr:pic>
      <xdr:nvPicPr>
        <xdr:cNvPr id="3" name="image38.png" descr="Logotipo&#10;&#10;Descripción generada automáticamente con confianza baja">
          <a:extLst>
            <a:ext uri="{FF2B5EF4-FFF2-40B4-BE49-F238E27FC236}">
              <a16:creationId xmlns:a16="http://schemas.microsoft.com/office/drawing/2014/main" id="{BAE83D63-3D65-4D66-A928-90333363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19075"/>
          <a:ext cx="1090483" cy="2480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114300</xdr:rowOff>
    </xdr:from>
    <xdr:to>
      <xdr:col>2</xdr:col>
      <xdr:colOff>476250</xdr:colOff>
      <xdr:row>0</xdr:row>
      <xdr:rowOff>276225</xdr:rowOff>
    </xdr:to>
    <xdr:sp macro="" textlink="">
      <xdr:nvSpPr>
        <xdr:cNvPr id="2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B5680-8AA9-4FB0-994E-E061396B6712}"/>
            </a:ext>
          </a:extLst>
        </xdr:cNvPr>
        <xdr:cNvSpPr>
          <a:spLocks noChangeArrowheads="1"/>
        </xdr:cNvSpPr>
      </xdr:nvSpPr>
      <xdr:spPr bwMode="auto">
        <a:xfrm>
          <a:off x="1390650" y="114300"/>
          <a:ext cx="1790700" cy="47625"/>
        </a:xfrm>
        <a:prstGeom prst="rect">
          <a:avLst/>
        </a:prstGeom>
        <a:solidFill>
          <a:srgbClr val="0000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strike="noStrike">
              <a:solidFill>
                <a:srgbClr val="FFFFFF"/>
              </a:solidFill>
              <a:latin typeface="Arial"/>
              <a:cs typeface="Arial"/>
            </a:rPr>
            <a:t>TABLERO</a:t>
          </a:r>
        </a:p>
      </xdr:txBody>
    </xdr:sp>
    <xdr:clientData/>
  </xdr:twoCellAnchor>
  <xdr:twoCellAnchor>
    <xdr:from>
      <xdr:col>2</xdr:col>
      <xdr:colOff>209550</xdr:colOff>
      <xdr:row>11</xdr:row>
      <xdr:rowOff>9525</xdr:rowOff>
    </xdr:from>
    <xdr:to>
      <xdr:col>10</xdr:col>
      <xdr:colOff>971550</xdr:colOff>
      <xdr:row>34</xdr:row>
      <xdr:rowOff>152400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387B38E-4A37-4D64-A15A-8F5E7F7A3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7165b37af8a7e94/OSIPTEL/6.2.%20OBJETIVOS/MATRIZ%20DE%20OBJETIVOS%20Y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"/>
      <sheetName val="OBJ 01"/>
      <sheetName val="OBJ 02"/>
      <sheetName val="OBJ 03"/>
      <sheetName val="OBJ 04"/>
      <sheetName val="OBJ 05"/>
      <sheetName val="OBJ 07"/>
      <sheetName val="OBJ 06"/>
      <sheetName val="OBJE 01"/>
      <sheetName val="Ratios IVC Ofic"/>
      <sheetName val="Comercial"/>
      <sheetName val="Hoja1"/>
    </sheetNames>
    <sheetDataSet>
      <sheetData sheetId="0" refreshError="1">
        <row r="8">
          <cell r="D8" t="str">
            <v>ORH</v>
          </cell>
          <cell r="F8" t="str">
            <v>Capacitar y sensibilizar al personal sobre la ética pública y la lucha contra la corrupción</v>
          </cell>
        </row>
        <row r="9">
          <cell r="G9" t="str">
            <v>Capacitación</v>
          </cell>
          <cell r="H9" t="str">
            <v xml:space="preserve"> (Capacitaciones Ejecutadas / Capacitaciones Programadas) x 100</v>
          </cell>
        </row>
        <row r="11">
          <cell r="F11" t="str">
            <v>Consolidar la gestión de intereses y conflicto de intereses en el OSIPTEL</v>
          </cell>
        </row>
        <row r="12">
          <cell r="G12" t="str">
            <v>Declaración Jurada de Conflicto de intereses</v>
          </cell>
          <cell r="H12" t="str">
            <v>% de Declaciones Juradas de Conflictos de Interes presentadas ante el OSIPTEL
(Cumplimiento de la Matriz del Plan de integridad y lucha contra la corrupción)</v>
          </cell>
          <cell r="I12">
            <v>1</v>
          </cell>
        </row>
        <row r="13">
          <cell r="D13" t="str">
            <v>OAJ</v>
          </cell>
          <cell r="F13" t="str">
            <v xml:space="preserve">Controlar los riesgos criticos de soborno </v>
          </cell>
          <cell r="G13" t="str">
            <v>Indice de Riesgos críticos de soborno controles.</v>
          </cell>
          <cell r="H13" t="str">
            <v>(Riesgos Críticos de soborno controlados/Total de riesgos críticos de soborno) *100</v>
          </cell>
          <cell r="I1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14"/>
  <sheetViews>
    <sheetView showGridLines="0" tabSelected="1" topLeftCell="F1" zoomScale="94" zoomScaleNormal="94" zoomScaleSheetLayoutView="83" workbookViewId="0">
      <selection activeCell="H10" sqref="H10"/>
    </sheetView>
  </sheetViews>
  <sheetFormatPr baseColWidth="10" defaultColWidth="11.42578125" defaultRowHeight="14.25" x14ac:dyDescent="0.2"/>
  <cols>
    <col min="1" max="1" width="1.42578125" style="174" customWidth="1"/>
    <col min="2" max="2" width="22.42578125" style="172" customWidth="1"/>
    <col min="3" max="3" width="27.5703125" style="173" customWidth="1"/>
    <col min="4" max="4" width="13" style="173" customWidth="1"/>
    <col min="5" max="5" width="7" style="173" customWidth="1"/>
    <col min="6" max="6" width="28.140625" style="173" customWidth="1"/>
    <col min="7" max="7" width="23.7109375" style="173" customWidth="1"/>
    <col min="8" max="8" width="41.85546875" style="173" customWidth="1"/>
    <col min="9" max="9" width="11.28515625" style="173" customWidth="1"/>
    <col min="10" max="10" width="17.7109375" style="173" customWidth="1"/>
    <col min="11" max="11" width="17.5703125" style="173" customWidth="1"/>
    <col min="12" max="12" width="12.28515625" style="173" customWidth="1"/>
    <col min="13" max="13" width="41.28515625" style="173" hidden="1" customWidth="1"/>
    <col min="14" max="14" width="15.140625" style="173" hidden="1" customWidth="1"/>
    <col min="15" max="15" width="14.5703125" style="173" hidden="1" customWidth="1"/>
    <col min="16" max="16" width="19.85546875" style="173" hidden="1" customWidth="1"/>
    <col min="17" max="17" width="9" style="173" hidden="1" customWidth="1"/>
    <col min="18" max="18" width="9.7109375" style="173" hidden="1" customWidth="1"/>
    <col min="19" max="19" width="10.7109375" style="173" hidden="1" customWidth="1"/>
    <col min="20" max="28" width="9.28515625" style="173" hidden="1" customWidth="1"/>
    <col min="29" max="29" width="18.28515625" style="173" hidden="1" customWidth="1"/>
    <col min="30" max="30" width="16.42578125" style="180" hidden="1" customWidth="1"/>
    <col min="31" max="31" width="27.42578125" style="174" hidden="1" customWidth="1"/>
    <col min="32" max="32" width="60.140625" style="174" hidden="1" customWidth="1"/>
    <col min="33" max="16384" width="11.42578125" style="174"/>
  </cols>
  <sheetData>
    <row r="1" spans="2:32" ht="3.75" customHeight="1" x14ac:dyDescent="0.2"/>
    <row r="2" spans="2:32" ht="19.899999999999999" customHeight="1" x14ac:dyDescent="0.25">
      <c r="B2" s="353"/>
      <c r="C2" s="354" t="s">
        <v>0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179" t="s">
        <v>1</v>
      </c>
      <c r="R2" s="355" t="s">
        <v>2</v>
      </c>
      <c r="S2" s="355"/>
    </row>
    <row r="3" spans="2:32" ht="19.899999999999999" customHeight="1" x14ac:dyDescent="0.2">
      <c r="B3" s="353"/>
      <c r="C3" s="356" t="s">
        <v>3</v>
      </c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179" t="s">
        <v>4</v>
      </c>
      <c r="R3" s="358">
        <v>0</v>
      </c>
      <c r="S3" s="358"/>
    </row>
    <row r="4" spans="2:32" ht="19.899999999999999" customHeight="1" x14ac:dyDescent="0.2">
      <c r="B4" s="353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179" t="s">
        <v>5</v>
      </c>
      <c r="R4" s="355" t="s">
        <v>6</v>
      </c>
      <c r="S4" s="355"/>
    </row>
    <row r="5" spans="2:32" ht="33" customHeight="1" x14ac:dyDescent="0.2">
      <c r="B5" s="217" t="s">
        <v>7</v>
      </c>
      <c r="C5" s="351"/>
      <c r="D5" s="351"/>
      <c r="E5" s="351"/>
      <c r="F5" s="351"/>
      <c r="G5" s="351"/>
      <c r="H5" s="351"/>
      <c r="I5" s="352"/>
      <c r="J5" s="352"/>
      <c r="K5" s="352"/>
      <c r="L5" s="352"/>
      <c r="M5" s="352"/>
      <c r="N5" s="352"/>
      <c r="O5" s="352"/>
      <c r="P5" s="352"/>
      <c r="Q5" s="351"/>
      <c r="R5" s="351"/>
    </row>
    <row r="6" spans="2:32" s="34" customFormat="1" ht="42" customHeight="1" x14ac:dyDescent="0.2">
      <c r="B6" s="345" t="s">
        <v>8</v>
      </c>
      <c r="C6" s="345" t="s">
        <v>9</v>
      </c>
      <c r="D6" s="346" t="s">
        <v>10</v>
      </c>
      <c r="E6" s="346" t="s">
        <v>11</v>
      </c>
      <c r="F6" s="346" t="s">
        <v>12</v>
      </c>
      <c r="G6" s="346" t="s">
        <v>13</v>
      </c>
      <c r="H6" s="346" t="s">
        <v>14</v>
      </c>
      <c r="I6" s="345" t="s">
        <v>15</v>
      </c>
      <c r="J6" s="345" t="s">
        <v>16</v>
      </c>
      <c r="K6" s="345" t="s">
        <v>17</v>
      </c>
      <c r="L6" s="345" t="s">
        <v>18</v>
      </c>
      <c r="M6" s="345" t="s">
        <v>19</v>
      </c>
      <c r="N6" s="345" t="s">
        <v>20</v>
      </c>
      <c r="O6" s="345"/>
      <c r="P6" s="345"/>
      <c r="Q6" s="338" t="s">
        <v>21</v>
      </c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50" t="s">
        <v>22</v>
      </c>
      <c r="AD6" s="333" t="s">
        <v>23</v>
      </c>
      <c r="AE6" s="348" t="s">
        <v>24</v>
      </c>
      <c r="AF6" s="345" t="s">
        <v>25</v>
      </c>
    </row>
    <row r="7" spans="2:32" s="195" customFormat="1" ht="24" customHeight="1" x14ac:dyDescent="0.25">
      <c r="B7" s="345"/>
      <c r="C7" s="345"/>
      <c r="D7" s="347"/>
      <c r="E7" s="347"/>
      <c r="F7" s="347"/>
      <c r="G7" s="347"/>
      <c r="H7" s="347"/>
      <c r="I7" s="345"/>
      <c r="J7" s="345"/>
      <c r="K7" s="345"/>
      <c r="L7" s="345"/>
      <c r="M7" s="345"/>
      <c r="N7" s="193" t="s">
        <v>26</v>
      </c>
      <c r="O7" s="193" t="s">
        <v>27</v>
      </c>
      <c r="P7" s="193" t="s">
        <v>28</v>
      </c>
      <c r="Q7" s="194" t="s">
        <v>29</v>
      </c>
      <c r="R7" s="194" t="s">
        <v>30</v>
      </c>
      <c r="S7" s="194" t="s">
        <v>31</v>
      </c>
      <c r="T7" s="194" t="s">
        <v>32</v>
      </c>
      <c r="U7" s="194" t="s">
        <v>33</v>
      </c>
      <c r="V7" s="194" t="s">
        <v>34</v>
      </c>
      <c r="W7" s="194" t="s">
        <v>35</v>
      </c>
      <c r="X7" s="194" t="s">
        <v>36</v>
      </c>
      <c r="Y7" s="194" t="s">
        <v>37</v>
      </c>
      <c r="Z7" s="194" t="s">
        <v>38</v>
      </c>
      <c r="AA7" s="194" t="s">
        <v>39</v>
      </c>
      <c r="AB7" s="194" t="s">
        <v>40</v>
      </c>
      <c r="AC7" s="350"/>
      <c r="AD7" s="333"/>
      <c r="AE7" s="349"/>
      <c r="AF7" s="345"/>
    </row>
    <row r="8" spans="2:32" s="25" customFormat="1" ht="57" customHeight="1" x14ac:dyDescent="0.2">
      <c r="B8" s="334" t="s">
        <v>41</v>
      </c>
      <c r="C8" s="334" t="s">
        <v>42</v>
      </c>
      <c r="D8" s="196" t="s">
        <v>43</v>
      </c>
      <c r="E8" s="197" t="s">
        <v>44</v>
      </c>
      <c r="F8" s="343" t="s">
        <v>45</v>
      </c>
      <c r="G8" s="204" t="s">
        <v>46</v>
      </c>
      <c r="H8" s="199" t="s">
        <v>47</v>
      </c>
      <c r="I8" s="200">
        <v>1</v>
      </c>
      <c r="J8" s="198" t="s">
        <v>48</v>
      </c>
      <c r="K8" s="201" t="s">
        <v>49</v>
      </c>
      <c r="L8" s="202" t="s">
        <v>50</v>
      </c>
      <c r="M8" s="203" t="s">
        <v>51</v>
      </c>
      <c r="N8" s="201" t="s">
        <v>52</v>
      </c>
      <c r="O8" s="204" t="s">
        <v>53</v>
      </c>
      <c r="P8" s="204" t="s">
        <v>54</v>
      </c>
      <c r="Q8" s="205" t="str">
        <f>'OBJ 01 ok'!D15</f>
        <v/>
      </c>
      <c r="R8" s="205" t="str">
        <f>'OBJ 01 ok'!D16</f>
        <v/>
      </c>
      <c r="S8" s="205">
        <f>'OBJ 01 ok'!D17</f>
        <v>1</v>
      </c>
      <c r="T8" s="205" t="str">
        <f>'OBJ 01 ok'!D18</f>
        <v/>
      </c>
      <c r="U8" s="205">
        <f>'OBJ 01 ok'!D19</f>
        <v>1</v>
      </c>
      <c r="V8" s="205">
        <f>'OBJ 01 ok'!D20</f>
        <v>1</v>
      </c>
      <c r="W8" s="205">
        <f>'OBJ 01 ok'!D21</f>
        <v>1</v>
      </c>
      <c r="X8" s="205">
        <f>'OBJ 01 ok'!D22</f>
        <v>1</v>
      </c>
      <c r="Y8" s="205">
        <f>'OBJ 01 ok'!D23</f>
        <v>1</v>
      </c>
      <c r="Z8" s="205">
        <f>'OBJ 01 ok'!D24</f>
        <v>1</v>
      </c>
      <c r="AA8" s="205">
        <f>'OBJ 01 ok'!D25</f>
        <v>1</v>
      </c>
      <c r="AB8" s="205">
        <f>'OBJ 01 ok'!D26</f>
        <v>1</v>
      </c>
      <c r="AC8" s="205">
        <f>'OBJ 01 ok'!D27</f>
        <v>1</v>
      </c>
      <c r="AD8" s="206" t="s">
        <v>55</v>
      </c>
      <c r="AE8" s="207"/>
      <c r="AF8" s="199"/>
    </row>
    <row r="9" spans="2:32" s="25" customFormat="1" ht="56.25" customHeight="1" x14ac:dyDescent="0.2">
      <c r="B9" s="335"/>
      <c r="C9" s="335"/>
      <c r="D9" s="196" t="s">
        <v>43</v>
      </c>
      <c r="E9" s="197" t="s">
        <v>56</v>
      </c>
      <c r="F9" s="344"/>
      <c r="G9" s="204" t="s">
        <v>57</v>
      </c>
      <c r="H9" s="209" t="s">
        <v>58</v>
      </c>
      <c r="I9" s="200">
        <v>1</v>
      </c>
      <c r="J9" s="198" t="s">
        <v>48</v>
      </c>
      <c r="K9" s="201" t="s">
        <v>49</v>
      </c>
      <c r="L9" s="202" t="s">
        <v>50</v>
      </c>
      <c r="M9" s="210" t="s">
        <v>59</v>
      </c>
      <c r="N9" s="201" t="s">
        <v>52</v>
      </c>
      <c r="O9" s="204" t="s">
        <v>53</v>
      </c>
      <c r="P9" s="204" t="s">
        <v>54</v>
      </c>
      <c r="Q9" s="205">
        <f>'OBJ 02 ok'!D15</f>
        <v>1</v>
      </c>
      <c r="R9" s="205">
        <f>'OBJ 02 ok'!D16</f>
        <v>1</v>
      </c>
      <c r="S9" s="205" t="str">
        <f>'OBJ 02 ok'!D17</f>
        <v/>
      </c>
      <c r="T9" s="205" t="str">
        <f>'OBJ 02 ok'!D18</f>
        <v/>
      </c>
      <c r="U9" s="205">
        <f>'OBJ 02 ok'!D19</f>
        <v>1</v>
      </c>
      <c r="V9" s="205" t="str">
        <f>'OBJ 02 ok'!D20</f>
        <v/>
      </c>
      <c r="W9" s="205" t="str">
        <f>'OBJ 02 ok'!D21</f>
        <v/>
      </c>
      <c r="X9" s="205" t="str">
        <f>'OBJ 02 ok'!D22</f>
        <v/>
      </c>
      <c r="Y9" s="205">
        <f>'OBJ 02 ok'!D23</f>
        <v>1</v>
      </c>
      <c r="Z9" s="205">
        <f>'OBJ 02 ok'!D24</f>
        <v>1</v>
      </c>
      <c r="AA9" s="205" t="str">
        <f>'OBJ 02 ok'!D25</f>
        <v/>
      </c>
      <c r="AB9" s="205">
        <f>'OBJ 02 ok'!D26</f>
        <v>0</v>
      </c>
      <c r="AC9" s="205">
        <f>'OBJ 02 ok'!D27</f>
        <v>1</v>
      </c>
      <c r="AD9" s="206" t="s">
        <v>55</v>
      </c>
      <c r="AE9" s="207"/>
      <c r="AF9" s="199"/>
    </row>
    <row r="10" spans="2:32" s="25" customFormat="1" ht="58.5" customHeight="1" x14ac:dyDescent="0.2">
      <c r="B10" s="335"/>
      <c r="C10" s="335"/>
      <c r="D10" s="199" t="s">
        <v>60</v>
      </c>
      <c r="E10" s="197" t="s">
        <v>61</v>
      </c>
      <c r="F10" s="199" t="s">
        <v>62</v>
      </c>
      <c r="G10" s="198" t="s">
        <v>63</v>
      </c>
      <c r="H10" s="209" t="s">
        <v>64</v>
      </c>
      <c r="I10" s="211">
        <v>1</v>
      </c>
      <c r="J10" s="204" t="s">
        <v>65</v>
      </c>
      <c r="K10" s="201" t="s">
        <v>66</v>
      </c>
      <c r="L10" s="202" t="s">
        <v>67</v>
      </c>
      <c r="M10" s="210" t="s">
        <v>68</v>
      </c>
      <c r="N10" s="201" t="s">
        <v>52</v>
      </c>
      <c r="O10" s="204" t="s">
        <v>53</v>
      </c>
      <c r="P10" s="204" t="s">
        <v>54</v>
      </c>
      <c r="Q10" s="340">
        <f>'OBJ 03 ok'!D18</f>
        <v>1</v>
      </c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2"/>
      <c r="AC10" s="205">
        <f>'OBJ 03 ok'!D18</f>
        <v>1</v>
      </c>
      <c r="AD10" s="206" t="s">
        <v>55</v>
      </c>
      <c r="AE10" s="207"/>
      <c r="AF10" s="199"/>
    </row>
    <row r="11" spans="2:32" s="25" customFormat="1" ht="99.75" customHeight="1" x14ac:dyDescent="0.2">
      <c r="B11" s="335"/>
      <c r="C11" s="335"/>
      <c r="D11" s="199" t="s">
        <v>60</v>
      </c>
      <c r="E11" s="197" t="s">
        <v>69</v>
      </c>
      <c r="F11" s="334" t="s">
        <v>70</v>
      </c>
      <c r="G11" s="198" t="s">
        <v>71</v>
      </c>
      <c r="H11" s="209" t="s">
        <v>72</v>
      </c>
      <c r="I11" s="212">
        <v>1</v>
      </c>
      <c r="J11" s="219" t="s">
        <v>73</v>
      </c>
      <c r="K11" s="220" t="s">
        <v>74</v>
      </c>
      <c r="L11" s="220" t="s">
        <v>50</v>
      </c>
      <c r="M11" s="210" t="s">
        <v>75</v>
      </c>
      <c r="N11" s="201" t="s">
        <v>52</v>
      </c>
      <c r="O11" s="204" t="s">
        <v>53</v>
      </c>
      <c r="P11" s="204" t="s">
        <v>54</v>
      </c>
      <c r="Q11" s="340">
        <f>'OBJ 04 ok'!D26</f>
        <v>1</v>
      </c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2"/>
      <c r="AC11" s="205">
        <f>'OBJ 04 ok'!D26</f>
        <v>1</v>
      </c>
      <c r="AD11" s="206" t="s">
        <v>55</v>
      </c>
      <c r="AE11" s="207"/>
      <c r="AF11" s="199"/>
    </row>
    <row r="12" spans="2:32" s="25" customFormat="1" ht="85.5" customHeight="1" x14ac:dyDescent="0.2">
      <c r="B12" s="335"/>
      <c r="C12" s="335"/>
      <c r="D12" s="208" t="s">
        <v>60</v>
      </c>
      <c r="E12" s="197" t="s">
        <v>76</v>
      </c>
      <c r="F12" s="337"/>
      <c r="G12" s="198" t="s">
        <v>77</v>
      </c>
      <c r="H12" s="209" t="s">
        <v>78</v>
      </c>
      <c r="I12" s="212">
        <v>1</v>
      </c>
      <c r="J12" s="219" t="s">
        <v>73</v>
      </c>
      <c r="K12" s="220" t="s">
        <v>74</v>
      </c>
      <c r="L12" s="220" t="s">
        <v>50</v>
      </c>
      <c r="M12" s="210" t="s">
        <v>79</v>
      </c>
      <c r="N12" s="201" t="s">
        <v>52</v>
      </c>
      <c r="O12" s="204" t="s">
        <v>53</v>
      </c>
      <c r="P12" s="204" t="s">
        <v>54</v>
      </c>
      <c r="Q12" s="340">
        <f>'OBJ 05 ok'!D27</f>
        <v>0.99674796747967476</v>
      </c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2"/>
      <c r="AC12" s="205">
        <f>'OBJ 05 ok'!D27</f>
        <v>0.99674796747967476</v>
      </c>
      <c r="AD12" s="206" t="s">
        <v>55</v>
      </c>
      <c r="AE12" s="207"/>
      <c r="AF12" s="199"/>
    </row>
    <row r="13" spans="2:32" s="25" customFormat="1" ht="72.75" customHeight="1" x14ac:dyDescent="0.2">
      <c r="B13" s="336"/>
      <c r="C13" s="331" t="s">
        <v>80</v>
      </c>
      <c r="D13" s="332" t="s">
        <v>60</v>
      </c>
      <c r="E13" s="197" t="s">
        <v>81</v>
      </c>
      <c r="F13" s="198" t="s">
        <v>82</v>
      </c>
      <c r="G13" s="218" t="s">
        <v>83</v>
      </c>
      <c r="H13" s="209" t="s">
        <v>84</v>
      </c>
      <c r="I13" s="212">
        <v>1</v>
      </c>
      <c r="J13" s="204" t="s">
        <v>85</v>
      </c>
      <c r="K13" s="221" t="s">
        <v>86</v>
      </c>
      <c r="L13" s="202" t="s">
        <v>50</v>
      </c>
      <c r="M13" s="210" t="s">
        <v>87</v>
      </c>
      <c r="N13" s="201" t="s">
        <v>52</v>
      </c>
      <c r="O13" s="204" t="s">
        <v>53</v>
      </c>
      <c r="P13" s="204" t="s">
        <v>54</v>
      </c>
      <c r="Q13" s="340" t="str">
        <f>'OBJ 06 ok'!D15</f>
        <v>N/A</v>
      </c>
      <c r="R13" s="341"/>
      <c r="S13" s="342"/>
      <c r="T13" s="340" t="str">
        <f>'OBJ 06 ok'!D16</f>
        <v>N/A</v>
      </c>
      <c r="U13" s="341"/>
      <c r="V13" s="342"/>
      <c r="W13" s="340" t="str">
        <f>'OBJ 06 ok'!D17</f>
        <v>N/A</v>
      </c>
      <c r="X13" s="341"/>
      <c r="Y13" s="342"/>
      <c r="Z13" s="340" t="str">
        <f>'OBJ 06 ok'!D18</f>
        <v>N/A</v>
      </c>
      <c r="AA13" s="341"/>
      <c r="AB13" s="342"/>
      <c r="AC13" s="205" t="str">
        <f>'OBJ 06 ok'!D19</f>
        <v>N/A</v>
      </c>
      <c r="AD13" s="206" t="s">
        <v>55</v>
      </c>
      <c r="AE13" s="207"/>
      <c r="AF13" s="199"/>
    </row>
    <row r="14" spans="2:32" s="34" customFormat="1" ht="73.5" customHeight="1" x14ac:dyDescent="0.2">
      <c r="B14" s="337"/>
      <c r="C14" s="198" t="s">
        <v>88</v>
      </c>
      <c r="D14" s="198" t="s">
        <v>89</v>
      </c>
      <c r="E14" s="213">
        <v>7</v>
      </c>
      <c r="F14" s="198" t="s">
        <v>90</v>
      </c>
      <c r="G14" s="198" t="s">
        <v>91</v>
      </c>
      <c r="H14" s="330" t="s">
        <v>92</v>
      </c>
      <c r="I14" s="212">
        <v>1</v>
      </c>
      <c r="J14" s="198" t="s">
        <v>93</v>
      </c>
      <c r="K14" s="221" t="s">
        <v>66</v>
      </c>
      <c r="L14" s="202" t="s">
        <v>50</v>
      </c>
      <c r="M14" s="214" t="s">
        <v>94</v>
      </c>
      <c r="N14" s="201" t="s">
        <v>52</v>
      </c>
      <c r="O14" s="198" t="s">
        <v>95</v>
      </c>
      <c r="P14" s="215" t="s">
        <v>96</v>
      </c>
      <c r="Q14" s="340" t="e">
        <f>'OBJ 07 ok'!D18</f>
        <v>#DIV/0!</v>
      </c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2"/>
      <c r="AC14" s="205" t="e">
        <f>'OBJ 07 ok'!D18</f>
        <v>#DIV/0!</v>
      </c>
      <c r="AD14" s="206" t="s">
        <v>55</v>
      </c>
      <c r="AE14" s="216"/>
      <c r="AF14" s="199"/>
    </row>
  </sheetData>
  <autoFilter ref="D6:H14"/>
  <mergeCells count="37">
    <mergeCell ref="C5:R5"/>
    <mergeCell ref="B2:B4"/>
    <mergeCell ref="C2:P2"/>
    <mergeCell ref="R2:S2"/>
    <mergeCell ref="C3:P4"/>
    <mergeCell ref="R3:S3"/>
    <mergeCell ref="R4:S4"/>
    <mergeCell ref="AF6:AF7"/>
    <mergeCell ref="B6:B7"/>
    <mergeCell ref="D6:D7"/>
    <mergeCell ref="E6:E7"/>
    <mergeCell ref="F6:F7"/>
    <mergeCell ref="G6:G7"/>
    <mergeCell ref="L6:L7"/>
    <mergeCell ref="K6:K7"/>
    <mergeCell ref="J6:J7"/>
    <mergeCell ref="I6:I7"/>
    <mergeCell ref="C6:C7"/>
    <mergeCell ref="H6:H7"/>
    <mergeCell ref="N6:P6"/>
    <mergeCell ref="M6:M7"/>
    <mergeCell ref="AE6:AE7"/>
    <mergeCell ref="AC6:AC7"/>
    <mergeCell ref="AD6:AD7"/>
    <mergeCell ref="B8:B14"/>
    <mergeCell ref="C8:C12"/>
    <mergeCell ref="F11:F12"/>
    <mergeCell ref="Q6:AB6"/>
    <mergeCell ref="Q10:AB10"/>
    <mergeCell ref="Q11:AB11"/>
    <mergeCell ref="Q12:AB12"/>
    <mergeCell ref="Q13:S13"/>
    <mergeCell ref="T13:V13"/>
    <mergeCell ref="W13:Y13"/>
    <mergeCell ref="Z13:AB13"/>
    <mergeCell ref="Q14:AB14"/>
    <mergeCell ref="F8:F9"/>
  </mergeCells>
  <phoneticPr fontId="48" type="noConversion"/>
  <conditionalFormatting sqref="Q8:AB9 Q10:Q14 T13 W13 Z13">
    <cfRule type="containsText" dxfId="75" priority="39" operator="containsText" text="N/A">
      <formula>NOT(ISERROR(SEARCH("N/A",Q8)))</formula>
    </cfRule>
  </conditionalFormatting>
  <conditionalFormatting sqref="Q8:AC9 Q10:Q14 AC10:AC14 T13 W13 Z13">
    <cfRule type="containsErrors" dxfId="74" priority="47">
      <formula>ISERROR(Q8)</formula>
    </cfRule>
    <cfRule type="containsText" dxfId="73" priority="48" operator="containsText" text="#¡DIV/0!">
      <formula>NOT(ISERROR(SEARCH("#¡DIV/0!",Q8)))</formula>
    </cfRule>
  </conditionalFormatting>
  <conditionalFormatting sqref="AD1:AE6 AD7">
    <cfRule type="containsText" dxfId="72" priority="37" operator="containsText" text="NO CONFORME">
      <formula>NOT(ISERROR(SEARCH("NO CONFORME",AD1)))</formula>
    </cfRule>
    <cfRule type="containsText" dxfId="71" priority="38" operator="containsText" text="CONFORME">
      <formula>NOT(ISERROR(SEARCH("CONFORME",AD1)))</formula>
    </cfRule>
  </conditionalFormatting>
  <conditionalFormatting sqref="AD8:AE10 AE11:AE13 AD11:AD14">
    <cfRule type="iconSet" priority="133">
      <iconSet iconSet="3TrafficLights2" showValue="0">
        <cfvo type="percent" val="0"/>
        <cfvo type="num" val="90"/>
        <cfvo type="num" val="95"/>
      </iconSet>
    </cfRule>
    <cfRule type="iconSet" priority="134">
      <iconSet iconSet="3TrafficLights2" showValue="0">
        <cfvo type="percent" val="0"/>
        <cfvo type="num" val="80"/>
        <cfvo type="num" val="90"/>
      </iconSet>
    </cfRule>
  </conditionalFormatting>
  <conditionalFormatting sqref="AD8:AE1048576">
    <cfRule type="containsText" dxfId="70" priority="19" operator="containsText" text="NO CONFORME">
      <formula>NOT(ISERROR(SEARCH("NO CONFORME",AD8)))</formula>
    </cfRule>
    <cfRule type="containsText" dxfId="69" priority="20" operator="containsText" text="CONFORME">
      <formula>NOT(ISERROR(SEARCH("CONFORME",AD8)))</formula>
    </cfRule>
  </conditionalFormatting>
  <conditionalFormatting sqref="AE14">
    <cfRule type="iconSet" priority="24">
      <iconSet iconSet="3TrafficLights2" showValue="0">
        <cfvo type="percent" val="0"/>
        <cfvo type="num" val="90"/>
        <cfvo type="num" val="95"/>
      </iconSet>
    </cfRule>
    <cfRule type="iconSet" priority="25">
      <iconSet iconSet="3TrafficLights2" showValue="0">
        <cfvo type="percent" val="0"/>
        <cfvo type="num" val="80"/>
        <cfvo type="num" val="90"/>
      </iconSet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4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3"/>
  <sheetViews>
    <sheetView showGridLines="0" topLeftCell="A2" zoomScale="80" zoomScaleNormal="80" zoomScaleSheetLayoutView="83" workbookViewId="0">
      <pane ySplit="1" topLeftCell="A9" activePane="bottomLeft" state="frozenSplit"/>
      <selection activeCell="C2" sqref="C2"/>
      <selection pane="bottomLeft" activeCell="L15" sqref="L15"/>
    </sheetView>
  </sheetViews>
  <sheetFormatPr baseColWidth="10" defaultColWidth="11.42578125" defaultRowHeight="15" x14ac:dyDescent="0.25"/>
  <cols>
    <col min="1" max="1" width="1.42578125" style="1" customWidth="1"/>
    <col min="2" max="2" width="27.28515625" style="20" customWidth="1"/>
    <col min="3" max="3" width="16.7109375" style="2" customWidth="1"/>
    <col min="4" max="4" width="6.140625" style="3" customWidth="1"/>
    <col min="5" max="6" width="25.7109375" style="3" customWidth="1"/>
    <col min="7" max="7" width="34.7109375" style="3" customWidth="1"/>
    <col min="8" max="8" width="14.42578125" style="3" customWidth="1"/>
    <col min="9" max="9" width="20.140625" style="3" customWidth="1"/>
    <col min="10" max="10" width="14.42578125" style="3" customWidth="1"/>
    <col min="11" max="11" width="11.28515625" style="3" customWidth="1"/>
    <col min="12" max="12" width="25.7109375" style="3" customWidth="1"/>
    <col min="13" max="13" width="8.28515625" style="3" customWidth="1"/>
    <col min="14" max="14" width="9" style="1" customWidth="1"/>
    <col min="15" max="24" width="8.28515625" style="1" customWidth="1"/>
    <col min="25" max="25" width="9.7109375" style="1" customWidth="1"/>
    <col min="26" max="26" width="8.7109375" style="1" bestFit="1" customWidth="1"/>
    <col min="27" max="16384" width="11.42578125" style="1"/>
  </cols>
  <sheetData>
    <row r="1" spans="2:26" ht="3.75" customHeight="1" x14ac:dyDescent="0.25"/>
    <row r="2" spans="2:26" ht="19.899999999999999" customHeight="1" x14ac:dyDescent="0.25">
      <c r="B2" s="473"/>
      <c r="C2" s="474" t="s">
        <v>209</v>
      </c>
      <c r="D2" s="475"/>
      <c r="E2" s="475"/>
      <c r="F2" s="475"/>
      <c r="G2" s="475"/>
      <c r="H2" s="475"/>
      <c r="I2" s="475"/>
      <c r="J2" s="475"/>
      <c r="K2" s="475"/>
      <c r="L2" s="475"/>
      <c r="M2" s="4" t="s">
        <v>1</v>
      </c>
      <c r="N2" s="476"/>
      <c r="O2" s="476"/>
    </row>
    <row r="3" spans="2:26" ht="19.899999999999999" customHeight="1" x14ac:dyDescent="0.25">
      <c r="B3" s="473"/>
      <c r="C3" s="477" t="s">
        <v>210</v>
      </c>
      <c r="D3" s="478"/>
      <c r="E3" s="478"/>
      <c r="F3" s="478"/>
      <c r="G3" s="478"/>
      <c r="H3" s="478"/>
      <c r="I3" s="478"/>
      <c r="J3" s="478"/>
      <c r="K3" s="478"/>
      <c r="L3" s="478"/>
      <c r="M3" s="4" t="s">
        <v>4</v>
      </c>
      <c r="N3" s="481"/>
      <c r="O3" s="481"/>
    </row>
    <row r="4" spans="2:26" ht="19.899999999999999" customHeight="1" x14ac:dyDescent="0.25">
      <c r="B4" s="473"/>
      <c r="C4" s="479"/>
      <c r="D4" s="480"/>
      <c r="E4" s="480"/>
      <c r="F4" s="480"/>
      <c r="G4" s="480"/>
      <c r="H4" s="480"/>
      <c r="I4" s="480"/>
      <c r="J4" s="480"/>
      <c r="K4" s="480"/>
      <c r="L4" s="480"/>
      <c r="M4" s="4" t="s">
        <v>5</v>
      </c>
      <c r="N4" s="476"/>
      <c r="O4" s="476"/>
    </row>
    <row r="5" spans="2:26" x14ac:dyDescent="0.25">
      <c r="B5" s="20" t="s">
        <v>211</v>
      </c>
      <c r="C5" s="468"/>
      <c r="D5" s="468"/>
      <c r="E5" s="468"/>
      <c r="F5" s="468"/>
      <c r="G5" s="468"/>
      <c r="H5" s="468"/>
      <c r="I5" s="468"/>
      <c r="J5" s="468"/>
      <c r="K5" s="468"/>
      <c r="L5" s="468"/>
      <c r="M5" s="468"/>
      <c r="N5" s="468"/>
    </row>
    <row r="6" spans="2:26" s="6" customFormat="1" ht="38.25" customHeight="1" x14ac:dyDescent="0.25">
      <c r="B6" s="22" t="s">
        <v>212</v>
      </c>
      <c r="C6" s="22" t="s">
        <v>213</v>
      </c>
      <c r="D6" s="22" t="s">
        <v>11</v>
      </c>
      <c r="E6" s="22" t="s">
        <v>214</v>
      </c>
      <c r="F6" s="22" t="s">
        <v>215</v>
      </c>
      <c r="G6" s="22" t="s">
        <v>216</v>
      </c>
      <c r="H6" s="22" t="s">
        <v>217</v>
      </c>
      <c r="I6" s="22" t="s">
        <v>16</v>
      </c>
      <c r="J6" s="22" t="s">
        <v>218</v>
      </c>
      <c r="K6" s="22" t="s">
        <v>219</v>
      </c>
      <c r="L6" s="22" t="s">
        <v>220</v>
      </c>
      <c r="M6" s="23">
        <v>43466</v>
      </c>
      <c r="N6" s="23">
        <v>43497</v>
      </c>
      <c r="O6" s="23">
        <v>43525</v>
      </c>
      <c r="P6" s="23">
        <v>43556</v>
      </c>
      <c r="Q6" s="23">
        <v>43586</v>
      </c>
      <c r="R6" s="23">
        <v>43617</v>
      </c>
      <c r="S6" s="23">
        <v>43647</v>
      </c>
      <c r="T6" s="23">
        <v>43678</v>
      </c>
      <c r="U6" s="23">
        <v>43709</v>
      </c>
      <c r="V6" s="23">
        <v>43739</v>
      </c>
      <c r="W6" s="23">
        <v>43770</v>
      </c>
      <c r="X6" s="23">
        <v>43800</v>
      </c>
      <c r="Y6" s="76" t="s">
        <v>221</v>
      </c>
      <c r="Z6" s="35" t="s">
        <v>23</v>
      </c>
    </row>
    <row r="7" spans="2:26" s="13" customFormat="1" ht="48.75" customHeight="1" x14ac:dyDescent="0.2">
      <c r="B7" s="472"/>
      <c r="C7" s="11" t="s">
        <v>222</v>
      </c>
      <c r="D7" s="11">
        <v>1</v>
      </c>
      <c r="E7" s="7" t="s">
        <v>223</v>
      </c>
      <c r="F7" s="39" t="s">
        <v>224</v>
      </c>
      <c r="G7" s="39" t="s">
        <v>225</v>
      </c>
      <c r="H7" s="8" t="s">
        <v>226</v>
      </c>
      <c r="I7" s="7" t="s">
        <v>227</v>
      </c>
      <c r="J7" s="8" t="s">
        <v>49</v>
      </c>
      <c r="K7" s="12">
        <v>43800</v>
      </c>
      <c r="L7" s="7" t="s">
        <v>228</v>
      </c>
      <c r="M7" s="73">
        <v>0.95069999999999999</v>
      </c>
      <c r="N7" s="73">
        <v>0.94399999999999995</v>
      </c>
      <c r="O7" s="73">
        <v>0.95899999999999996</v>
      </c>
      <c r="P7" s="73">
        <v>0.94799999999999995</v>
      </c>
      <c r="Q7" s="73">
        <v>0.9597</v>
      </c>
      <c r="R7" s="73">
        <v>0.93920000000000003</v>
      </c>
      <c r="S7" s="73">
        <v>0.91779999999999995</v>
      </c>
      <c r="T7" s="73"/>
      <c r="U7" s="73"/>
      <c r="V7" s="73"/>
      <c r="W7" s="73"/>
      <c r="X7" s="73"/>
      <c r="Y7" s="16">
        <f>AVERAGE(M7:X7)</f>
        <v>0.94548571428571415</v>
      </c>
      <c r="Z7" s="68"/>
    </row>
    <row r="8" spans="2:26" s="13" customFormat="1" ht="66.75" customHeight="1" x14ac:dyDescent="0.2">
      <c r="B8" s="472"/>
      <c r="C8" s="18" t="s">
        <v>229</v>
      </c>
      <c r="D8" s="18">
        <v>2</v>
      </c>
      <c r="E8" s="54" t="s">
        <v>230</v>
      </c>
      <c r="F8" s="39" t="s">
        <v>231</v>
      </c>
      <c r="G8" s="41"/>
      <c r="H8" s="8" t="s">
        <v>232</v>
      </c>
      <c r="I8" s="7" t="s">
        <v>233</v>
      </c>
      <c r="J8" s="8" t="s">
        <v>49</v>
      </c>
      <c r="K8" s="12">
        <v>43800</v>
      </c>
      <c r="L8" s="55" t="s">
        <v>234</v>
      </c>
      <c r="M8" s="73">
        <v>0.93569999999999998</v>
      </c>
      <c r="N8" s="73">
        <v>0.93569999999999998</v>
      </c>
      <c r="O8" s="73">
        <v>0.93569999999999998</v>
      </c>
      <c r="P8" s="73">
        <v>0.93569999999999998</v>
      </c>
      <c r="Q8" s="73">
        <v>0.93569999999999998</v>
      </c>
      <c r="R8" s="73">
        <v>0.93569999999999998</v>
      </c>
      <c r="S8" s="73">
        <v>0.93569999999999998</v>
      </c>
      <c r="T8" s="73"/>
      <c r="U8" s="73"/>
      <c r="V8" s="73"/>
      <c r="W8" s="73"/>
      <c r="X8" s="73"/>
      <c r="Y8" s="16">
        <f>AVERAGE(M8:X8)</f>
        <v>0.93569999999999987</v>
      </c>
      <c r="Z8" s="68"/>
    </row>
    <row r="9" spans="2:26" s="13" customFormat="1" ht="66.75" customHeight="1" x14ac:dyDescent="0.2">
      <c r="B9" s="472"/>
      <c r="C9" s="18" t="s">
        <v>235</v>
      </c>
      <c r="D9" s="11">
        <v>3</v>
      </c>
      <c r="E9" s="54" t="s">
        <v>236</v>
      </c>
      <c r="F9" s="37" t="s">
        <v>237</v>
      </c>
      <c r="G9" s="53" t="s">
        <v>238</v>
      </c>
      <c r="H9" s="8" t="s">
        <v>239</v>
      </c>
      <c r="I9" s="7" t="s">
        <v>240</v>
      </c>
      <c r="J9" s="8" t="s">
        <v>49</v>
      </c>
      <c r="K9" s="12">
        <v>43800</v>
      </c>
      <c r="L9" s="53" t="s">
        <v>241</v>
      </c>
      <c r="M9" s="73">
        <v>0</v>
      </c>
      <c r="N9" s="73">
        <v>1.1599999999999999E-2</v>
      </c>
      <c r="O9" s="73">
        <v>0</v>
      </c>
      <c r="P9" s="73">
        <v>1.11E-2</v>
      </c>
      <c r="Q9" s="73">
        <v>8.5000000000000006E-3</v>
      </c>
      <c r="R9" s="74">
        <v>0</v>
      </c>
      <c r="S9" s="74">
        <v>0</v>
      </c>
      <c r="T9" s="74"/>
      <c r="U9" s="72"/>
      <c r="V9" s="72"/>
      <c r="W9" s="72"/>
      <c r="X9" s="72"/>
      <c r="Y9" s="16">
        <f>AVERAGE(M9:X9)</f>
        <v>4.4571428571428566E-3</v>
      </c>
      <c r="Z9" s="68"/>
    </row>
    <row r="10" spans="2:26" s="13" customFormat="1" ht="62.25" customHeight="1" x14ac:dyDescent="0.2">
      <c r="B10" s="469"/>
      <c r="C10" s="18" t="s">
        <v>242</v>
      </c>
      <c r="D10" s="18">
        <v>4</v>
      </c>
      <c r="E10" s="471" t="s">
        <v>243</v>
      </c>
      <c r="F10" s="7" t="s">
        <v>244</v>
      </c>
      <c r="G10" s="53" t="s">
        <v>245</v>
      </c>
      <c r="H10" s="7" t="s">
        <v>246</v>
      </c>
      <c r="I10" s="7" t="s">
        <v>247</v>
      </c>
      <c r="J10" s="7" t="s">
        <v>49</v>
      </c>
      <c r="K10" s="12">
        <v>43800</v>
      </c>
      <c r="L10" s="53" t="s">
        <v>248</v>
      </c>
      <c r="M10" s="72">
        <v>112.96</v>
      </c>
      <c r="N10" s="72">
        <v>136.88</v>
      </c>
      <c r="O10" s="72">
        <v>144.71</v>
      </c>
      <c r="P10" s="72">
        <v>133.65</v>
      </c>
      <c r="Q10" s="72">
        <v>127.46</v>
      </c>
      <c r="R10" s="72">
        <v>130.19</v>
      </c>
      <c r="S10" s="72">
        <v>121.76</v>
      </c>
      <c r="T10" s="72"/>
      <c r="U10" s="72"/>
      <c r="V10" s="72"/>
      <c r="W10" s="72"/>
      <c r="X10" s="72"/>
      <c r="Y10" s="75">
        <f t="shared" ref="Y10:Y16" si="0">AVERAGE(M10:X10)</f>
        <v>129.65857142857141</v>
      </c>
      <c r="Z10" s="68"/>
    </row>
    <row r="11" spans="2:26" s="13" customFormat="1" ht="55.5" customHeight="1" x14ac:dyDescent="0.2">
      <c r="B11" s="470"/>
      <c r="C11" s="18" t="s">
        <v>242</v>
      </c>
      <c r="D11" s="11">
        <v>5</v>
      </c>
      <c r="E11" s="471"/>
      <c r="F11" s="7" t="s">
        <v>249</v>
      </c>
      <c r="G11" s="53" t="s">
        <v>250</v>
      </c>
      <c r="H11" s="7" t="s">
        <v>251</v>
      </c>
      <c r="I11" s="7" t="s">
        <v>247</v>
      </c>
      <c r="J11" s="7" t="s">
        <v>49</v>
      </c>
      <c r="K11" s="12">
        <v>43800</v>
      </c>
      <c r="L11" s="53" t="s">
        <v>252</v>
      </c>
      <c r="M11" s="72">
        <v>698</v>
      </c>
      <c r="N11" s="72">
        <v>784</v>
      </c>
      <c r="O11" s="72">
        <v>693</v>
      </c>
      <c r="P11" s="72">
        <v>979</v>
      </c>
      <c r="Q11" s="72">
        <v>1015</v>
      </c>
      <c r="R11" s="72">
        <v>867</v>
      </c>
      <c r="S11" s="72">
        <v>756</v>
      </c>
      <c r="T11" s="72"/>
      <c r="U11" s="72"/>
      <c r="V11" s="72"/>
      <c r="W11" s="72"/>
      <c r="X11" s="72"/>
      <c r="Y11" s="75">
        <f t="shared" si="0"/>
        <v>827.42857142857144</v>
      </c>
      <c r="Z11" s="68"/>
    </row>
    <row r="12" spans="2:26" s="13" customFormat="1" ht="55.5" customHeight="1" x14ac:dyDescent="0.2">
      <c r="B12" s="470"/>
      <c r="C12" s="18" t="s">
        <v>242</v>
      </c>
      <c r="D12" s="18">
        <v>6</v>
      </c>
      <c r="E12" s="471"/>
      <c r="F12" s="7" t="s">
        <v>253</v>
      </c>
      <c r="G12" s="53" t="s">
        <v>254</v>
      </c>
      <c r="H12" s="7" t="s">
        <v>255</v>
      </c>
      <c r="I12" s="7" t="s">
        <v>247</v>
      </c>
      <c r="J12" s="7" t="s">
        <v>49</v>
      </c>
      <c r="K12" s="12">
        <v>43800</v>
      </c>
      <c r="L12" s="53" t="s">
        <v>252</v>
      </c>
      <c r="M12" s="72">
        <v>0.17</v>
      </c>
      <c r="N12" s="72">
        <v>0.54</v>
      </c>
      <c r="O12" s="72">
        <v>0.46</v>
      </c>
      <c r="P12" s="72">
        <v>0.39</v>
      </c>
      <c r="Q12" s="72">
        <v>0.41</v>
      </c>
      <c r="R12" s="72">
        <v>0.41</v>
      </c>
      <c r="S12" s="72">
        <v>0.41</v>
      </c>
      <c r="T12" s="72"/>
      <c r="U12" s="72"/>
      <c r="V12" s="72"/>
      <c r="W12" s="72"/>
      <c r="X12" s="72"/>
      <c r="Y12" s="75">
        <f t="shared" si="0"/>
        <v>0.39857142857142858</v>
      </c>
      <c r="Z12" s="68"/>
    </row>
    <row r="13" spans="2:26" s="13" customFormat="1" ht="51" x14ac:dyDescent="0.2">
      <c r="B13" s="71"/>
      <c r="C13" s="18" t="s">
        <v>242</v>
      </c>
      <c r="D13" s="11">
        <v>7</v>
      </c>
      <c r="E13" s="36" t="s">
        <v>256</v>
      </c>
      <c r="F13" s="9" t="s">
        <v>257</v>
      </c>
      <c r="G13" s="38" t="s">
        <v>258</v>
      </c>
      <c r="H13" s="10" t="s">
        <v>259</v>
      </c>
      <c r="I13" s="7" t="s">
        <v>260</v>
      </c>
      <c r="J13" s="8" t="s">
        <v>49</v>
      </c>
      <c r="K13" s="12">
        <v>43800</v>
      </c>
      <c r="L13" s="55" t="s">
        <v>261</v>
      </c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16" t="e">
        <f t="shared" si="0"/>
        <v>#DIV/0!</v>
      </c>
      <c r="Z13" s="68"/>
    </row>
    <row r="14" spans="2:26" s="13" customFormat="1" ht="51" x14ac:dyDescent="0.2">
      <c r="B14" s="71"/>
      <c r="C14" s="18" t="s">
        <v>242</v>
      </c>
      <c r="D14" s="18">
        <v>8</v>
      </c>
      <c r="E14" s="52" t="s">
        <v>262</v>
      </c>
      <c r="F14" s="37" t="s">
        <v>263</v>
      </c>
      <c r="G14" s="37" t="s">
        <v>263</v>
      </c>
      <c r="H14" s="10" t="s">
        <v>259</v>
      </c>
      <c r="I14" s="7" t="s">
        <v>247</v>
      </c>
      <c r="J14" s="8" t="s">
        <v>264</v>
      </c>
      <c r="K14" s="12">
        <v>43800</v>
      </c>
      <c r="L14" s="40" t="s">
        <v>265</v>
      </c>
      <c r="M14" s="9"/>
      <c r="N14" s="9"/>
      <c r="O14" s="9"/>
      <c r="P14" s="9"/>
      <c r="Q14" s="9"/>
      <c r="R14" s="74">
        <v>1</v>
      </c>
      <c r="S14" s="9"/>
      <c r="T14" s="9"/>
      <c r="U14" s="9"/>
      <c r="V14" s="9"/>
      <c r="W14" s="9"/>
      <c r="X14" s="72"/>
      <c r="Y14" s="16">
        <f t="shared" si="0"/>
        <v>1</v>
      </c>
      <c r="Z14" s="68"/>
    </row>
    <row r="15" spans="2:26" s="13" customFormat="1" ht="38.25" x14ac:dyDescent="0.2">
      <c r="B15" s="19"/>
      <c r="C15" s="18" t="s">
        <v>242</v>
      </c>
      <c r="D15" s="18">
        <v>9</v>
      </c>
      <c r="E15" s="52" t="s">
        <v>266</v>
      </c>
      <c r="F15" s="9" t="s">
        <v>267</v>
      </c>
      <c r="G15" s="9" t="s">
        <v>268</v>
      </c>
      <c r="H15" s="10">
        <v>1</v>
      </c>
      <c r="I15" s="7" t="s">
        <v>269</v>
      </c>
      <c r="J15" s="8" t="s">
        <v>264</v>
      </c>
      <c r="K15" s="12">
        <v>43800</v>
      </c>
      <c r="L15" s="40" t="s">
        <v>270</v>
      </c>
      <c r="M15" s="9"/>
      <c r="N15" s="9"/>
      <c r="O15" s="9"/>
      <c r="P15" s="9"/>
      <c r="Q15" s="9"/>
      <c r="R15" s="74">
        <v>1</v>
      </c>
      <c r="S15" s="9"/>
      <c r="T15" s="9"/>
      <c r="U15" s="9"/>
      <c r="V15" s="9"/>
      <c r="W15" s="9"/>
      <c r="X15" s="72"/>
      <c r="Y15" s="16">
        <f t="shared" si="0"/>
        <v>1</v>
      </c>
      <c r="Z15" s="68"/>
    </row>
    <row r="16" spans="2:26" s="13" customFormat="1" ht="51" x14ac:dyDescent="0.2">
      <c r="B16" s="19"/>
      <c r="C16" s="18" t="s">
        <v>242</v>
      </c>
      <c r="D16" s="18">
        <v>10</v>
      </c>
      <c r="E16" s="7" t="s">
        <v>271</v>
      </c>
      <c r="F16" s="7" t="s">
        <v>272</v>
      </c>
      <c r="G16" s="53" t="s">
        <v>273</v>
      </c>
      <c r="H16" s="8">
        <v>1</v>
      </c>
      <c r="I16" s="7" t="s">
        <v>269</v>
      </c>
      <c r="J16" s="8" t="s">
        <v>66</v>
      </c>
      <c r="K16" s="12">
        <v>43800</v>
      </c>
      <c r="L16" s="36" t="s">
        <v>274</v>
      </c>
      <c r="M16" s="9"/>
      <c r="N16" s="9"/>
      <c r="O16" s="9"/>
      <c r="P16" s="9"/>
      <c r="Q16" s="9"/>
      <c r="R16" s="9"/>
      <c r="S16" s="74">
        <v>0.99</v>
      </c>
      <c r="T16" s="9"/>
      <c r="U16" s="9"/>
      <c r="V16" s="9"/>
      <c r="W16" s="9"/>
      <c r="X16" s="9"/>
      <c r="Y16" s="16">
        <f t="shared" si="0"/>
        <v>0.99</v>
      </c>
      <c r="Z16" s="68"/>
    </row>
    <row r="17" spans="2:26" customFormat="1" ht="15" customHeight="1" x14ac:dyDescent="0.25">
      <c r="B17" s="24"/>
      <c r="C17" s="25"/>
      <c r="D17" s="26"/>
      <c r="E17" s="25"/>
      <c r="F17" s="26"/>
      <c r="G17" s="25"/>
      <c r="H17" s="25"/>
      <c r="I17" s="25"/>
      <c r="J17" s="25"/>
      <c r="K17" s="25"/>
      <c r="L17" s="26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2:26" customFormat="1" ht="15" customHeight="1" x14ac:dyDescent="0.25">
      <c r="B18" s="24"/>
      <c r="C18" s="25"/>
      <c r="D18" s="26"/>
      <c r="E18" s="25"/>
      <c r="F18" s="26"/>
      <c r="G18" s="25"/>
      <c r="H18" s="25"/>
      <c r="I18" s="25"/>
      <c r="J18" s="25"/>
      <c r="K18" s="25"/>
      <c r="L18" s="26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2:26" s="13" customFormat="1" ht="12.75" x14ac:dyDescent="0.2">
      <c r="B19" s="21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2:26" s="13" customFormat="1" ht="12.75" x14ac:dyDescent="0.2">
      <c r="B20" s="21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2:26" s="13" customFormat="1" ht="12" customHeight="1" x14ac:dyDescent="0.2">
      <c r="B21" s="21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2:26" s="13" customFormat="1" ht="12.75" x14ac:dyDescent="0.2">
      <c r="B22" s="21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2:26" s="13" customFormat="1" ht="12.75" x14ac:dyDescent="0.2">
      <c r="B23" s="21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2:26" s="5" customFormat="1" ht="12" x14ac:dyDescent="0.2"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2:26" s="5" customFormat="1" ht="12" x14ac:dyDescent="0.2"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2:26" s="5" customFormat="1" ht="12" x14ac:dyDescent="0.2"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2:26" s="5" customFormat="1" ht="12" x14ac:dyDescent="0.2"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2:26" x14ac:dyDescent="0.25">
      <c r="B28" s="31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2:26" x14ac:dyDescent="0.25">
      <c r="B29" s="31"/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2:26" x14ac:dyDescent="0.25">
      <c r="B30" s="31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2:26" x14ac:dyDescent="0.25">
      <c r="B31" s="31"/>
      <c r="C31" s="32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2:26" x14ac:dyDescent="0.25">
      <c r="B32" s="31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2:26" x14ac:dyDescent="0.25">
      <c r="B33" s="31"/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</sheetData>
  <mergeCells count="10">
    <mergeCell ref="C5:N5"/>
    <mergeCell ref="B10:B12"/>
    <mergeCell ref="E10:E12"/>
    <mergeCell ref="B7:B9"/>
    <mergeCell ref="B2:B4"/>
    <mergeCell ref="C2:L2"/>
    <mergeCell ref="N2:O2"/>
    <mergeCell ref="C3:L4"/>
    <mergeCell ref="N3:O3"/>
    <mergeCell ref="N4:O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49" orientation="landscape" r:id="rId1"/>
  <rowBreaks count="1" manualBreakCount="1">
    <brk id="15" max="2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>
      <selection activeCell="C9" sqref="C9"/>
    </sheetView>
  </sheetViews>
  <sheetFormatPr baseColWidth="10" defaultColWidth="11.42578125" defaultRowHeight="12.75" x14ac:dyDescent="0.2"/>
  <cols>
    <col min="1" max="1" width="1.42578125" style="43" customWidth="1"/>
    <col min="2" max="2" width="18.140625" style="43" customWidth="1"/>
    <col min="3" max="3" width="11.42578125" style="43"/>
    <col min="4" max="4" width="1.7109375" style="43" customWidth="1"/>
    <col min="5" max="5" width="19.28515625" style="43" customWidth="1"/>
    <col min="6" max="6" width="18.7109375" style="43" customWidth="1"/>
    <col min="7" max="8" width="10.42578125" style="44" customWidth="1"/>
    <col min="9" max="16384" width="11.42578125" style="43"/>
  </cols>
  <sheetData>
    <row r="1" spans="2:10" ht="4.5" customHeight="1" x14ac:dyDescent="0.2"/>
    <row r="2" spans="2:10" s="42" customFormat="1" ht="22.5" customHeight="1" x14ac:dyDescent="0.25">
      <c r="B2" s="49" t="s">
        <v>275</v>
      </c>
      <c r="C2" s="482" t="s">
        <v>276</v>
      </c>
      <c r="D2" s="482"/>
      <c r="E2" s="482"/>
      <c r="F2" s="482"/>
      <c r="G2" s="482"/>
      <c r="H2" s="482"/>
    </row>
    <row r="3" spans="2:10" s="42" customFormat="1" ht="22.5" customHeight="1" x14ac:dyDescent="0.25">
      <c r="B3" s="49" t="s">
        <v>277</v>
      </c>
      <c r="C3" s="482" t="s">
        <v>278</v>
      </c>
      <c r="D3" s="482"/>
      <c r="E3" s="482"/>
      <c r="F3" s="482"/>
      <c r="G3" s="482"/>
      <c r="H3" s="482"/>
      <c r="I3" s="44"/>
      <c r="J3" s="44" t="s">
        <v>279</v>
      </c>
    </row>
    <row r="4" spans="2:10" s="42" customFormat="1" ht="30.75" customHeight="1" x14ac:dyDescent="0.25">
      <c r="B4" s="49" t="s">
        <v>280</v>
      </c>
      <c r="C4" s="482"/>
      <c r="D4" s="482"/>
      <c r="E4" s="482"/>
      <c r="F4" s="482"/>
      <c r="G4" s="482"/>
      <c r="H4" s="482"/>
      <c r="I4" s="44" t="s">
        <v>281</v>
      </c>
      <c r="J4" s="51">
        <v>43435</v>
      </c>
    </row>
    <row r="5" spans="2:10" s="42" customFormat="1" ht="92.25" customHeight="1" x14ac:dyDescent="0.25">
      <c r="B5" s="49" t="s">
        <v>282</v>
      </c>
      <c r="C5" s="483" t="s">
        <v>283</v>
      </c>
      <c r="D5" s="483"/>
      <c r="E5" s="483"/>
      <c r="F5" s="483"/>
      <c r="G5" s="483"/>
      <c r="H5" s="483"/>
    </row>
    <row r="6" spans="2:10" ht="6" customHeight="1" x14ac:dyDescent="0.2"/>
    <row r="7" spans="2:10" x14ac:dyDescent="0.2">
      <c r="B7" s="43" t="s">
        <v>284</v>
      </c>
    </row>
    <row r="8" spans="2:10" x14ac:dyDescent="0.2">
      <c r="B8" s="43" t="s">
        <v>285</v>
      </c>
      <c r="C8" s="43">
        <v>14</v>
      </c>
      <c r="E8" s="45" t="s">
        <v>286</v>
      </c>
      <c r="F8" s="45" t="s">
        <v>287</v>
      </c>
      <c r="G8" s="45" t="s">
        <v>288</v>
      </c>
      <c r="H8" s="45"/>
    </row>
    <row r="9" spans="2:10" x14ac:dyDescent="0.2">
      <c r="B9" s="43" t="s">
        <v>289</v>
      </c>
      <c r="C9" s="43">
        <v>7</v>
      </c>
      <c r="E9" s="46" t="s">
        <v>290</v>
      </c>
      <c r="F9" s="46" t="s">
        <v>291</v>
      </c>
      <c r="G9" s="47" t="s">
        <v>292</v>
      </c>
      <c r="H9" s="47"/>
    </row>
    <row r="10" spans="2:10" x14ac:dyDescent="0.2">
      <c r="E10" s="46" t="s">
        <v>293</v>
      </c>
      <c r="F10" s="46" t="s">
        <v>294</v>
      </c>
      <c r="G10" s="47" t="s">
        <v>292</v>
      </c>
      <c r="H10" s="47"/>
    </row>
    <row r="11" spans="2:10" x14ac:dyDescent="0.2">
      <c r="E11" s="46" t="s">
        <v>295</v>
      </c>
      <c r="F11" s="46" t="s">
        <v>296</v>
      </c>
      <c r="G11" s="47" t="s">
        <v>292</v>
      </c>
      <c r="H11" s="47"/>
    </row>
    <row r="12" spans="2:10" x14ac:dyDescent="0.2">
      <c r="E12" s="46" t="s">
        <v>297</v>
      </c>
      <c r="F12" s="46" t="s">
        <v>298</v>
      </c>
      <c r="G12" s="47" t="s">
        <v>292</v>
      </c>
      <c r="H12" s="47"/>
    </row>
    <row r="13" spans="2:10" x14ac:dyDescent="0.2">
      <c r="E13" s="46" t="s">
        <v>299</v>
      </c>
      <c r="F13" s="46" t="s">
        <v>300</v>
      </c>
      <c r="G13" s="47" t="s">
        <v>292</v>
      </c>
      <c r="H13" s="47"/>
    </row>
    <row r="14" spans="2:10" x14ac:dyDescent="0.2">
      <c r="E14" s="46" t="s">
        <v>301</v>
      </c>
      <c r="F14" s="46" t="s">
        <v>302</v>
      </c>
      <c r="G14" s="47" t="s">
        <v>292</v>
      </c>
      <c r="H14" s="47"/>
    </row>
    <row r="15" spans="2:10" x14ac:dyDescent="0.2">
      <c r="E15" s="46" t="s">
        <v>303</v>
      </c>
      <c r="F15" s="46" t="s">
        <v>304</v>
      </c>
      <c r="G15" s="47"/>
      <c r="H15" s="47"/>
    </row>
    <row r="16" spans="2:10" x14ac:dyDescent="0.2">
      <c r="E16" s="46" t="s">
        <v>305</v>
      </c>
      <c r="F16" s="46" t="s">
        <v>306</v>
      </c>
      <c r="G16" s="47"/>
      <c r="H16" s="47"/>
    </row>
    <row r="17" spans="5:10" x14ac:dyDescent="0.2">
      <c r="E17" s="46" t="s">
        <v>307</v>
      </c>
      <c r="F17" s="46" t="s">
        <v>308</v>
      </c>
      <c r="G17" s="47"/>
      <c r="H17" s="47"/>
    </row>
    <row r="18" spans="5:10" x14ac:dyDescent="0.2">
      <c r="E18" s="46" t="s">
        <v>309</v>
      </c>
      <c r="F18" s="46" t="s">
        <v>310</v>
      </c>
      <c r="G18" s="47"/>
      <c r="H18" s="47"/>
    </row>
    <row r="19" spans="5:10" x14ac:dyDescent="0.2">
      <c r="E19" s="46" t="s">
        <v>311</v>
      </c>
      <c r="F19" s="46" t="s">
        <v>311</v>
      </c>
      <c r="G19" s="47"/>
      <c r="H19" s="47"/>
    </row>
    <row r="20" spans="5:10" x14ac:dyDescent="0.2">
      <c r="E20" s="46" t="s">
        <v>312</v>
      </c>
      <c r="F20" s="46" t="s">
        <v>313</v>
      </c>
      <c r="G20" s="47"/>
      <c r="H20" s="47"/>
    </row>
    <row r="21" spans="5:10" x14ac:dyDescent="0.2">
      <c r="E21" s="46" t="s">
        <v>314</v>
      </c>
      <c r="F21" s="46" t="s">
        <v>315</v>
      </c>
      <c r="G21" s="47" t="s">
        <v>292</v>
      </c>
      <c r="H21" s="47"/>
    </row>
    <row r="22" spans="5:10" x14ac:dyDescent="0.2">
      <c r="E22" s="46"/>
      <c r="F22" s="46"/>
      <c r="G22" s="47"/>
      <c r="H22" s="47"/>
    </row>
    <row r="23" spans="5:10" x14ac:dyDescent="0.2">
      <c r="E23" s="46"/>
      <c r="F23" s="46"/>
      <c r="G23" s="47"/>
      <c r="H23" s="47"/>
    </row>
    <row r="24" spans="5:10" x14ac:dyDescent="0.2">
      <c r="E24" s="43">
        <f>COUNTA(E9:E23)</f>
        <v>13</v>
      </c>
      <c r="G24" s="48">
        <f t="shared" ref="G24:H24" si="0">COUNTA(G9:G23)</f>
        <v>7</v>
      </c>
      <c r="H24" s="48">
        <f t="shared" si="0"/>
        <v>0</v>
      </c>
      <c r="I24" s="50">
        <f>+G24/E24</f>
        <v>0.53846153846153844</v>
      </c>
      <c r="J24" s="50">
        <f>11/13</f>
        <v>0.84615384615384615</v>
      </c>
    </row>
  </sheetData>
  <mergeCells count="4">
    <mergeCell ref="C2:H2"/>
    <mergeCell ref="C3:H3"/>
    <mergeCell ref="C5:H5"/>
    <mergeCell ref="C4:H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2" zoomScale="120" zoomScaleNormal="120" workbookViewId="0">
      <selection activeCell="J8" sqref="J8"/>
    </sheetView>
  </sheetViews>
  <sheetFormatPr baseColWidth="10" defaultColWidth="11.42578125" defaultRowHeight="15" x14ac:dyDescent="0.25"/>
  <cols>
    <col min="1" max="2" width="11.42578125" style="57"/>
    <col min="4" max="4" width="17" customWidth="1"/>
    <col min="5" max="5" width="45.7109375" customWidth="1"/>
    <col min="7" max="7" width="17.140625" customWidth="1"/>
    <col min="8" max="8" width="5.28515625" customWidth="1"/>
    <col min="9" max="9" width="28.28515625" customWidth="1"/>
  </cols>
  <sheetData>
    <row r="2" spans="1:9" x14ac:dyDescent="0.25">
      <c r="G2" s="58" t="s">
        <v>316</v>
      </c>
    </row>
    <row r="3" spans="1:9" x14ac:dyDescent="0.25">
      <c r="A3" s="58" t="s">
        <v>317</v>
      </c>
      <c r="B3" s="58" t="s">
        <v>318</v>
      </c>
      <c r="C3" s="59"/>
      <c r="G3" s="60">
        <v>100</v>
      </c>
    </row>
    <row r="4" spans="1:9" x14ac:dyDescent="0.25">
      <c r="A4" s="58" t="s">
        <v>292</v>
      </c>
      <c r="B4" s="58" t="s">
        <v>292</v>
      </c>
      <c r="C4" s="59" t="s">
        <v>319</v>
      </c>
      <c r="D4" t="s">
        <v>320</v>
      </c>
      <c r="E4" t="s">
        <v>259</v>
      </c>
      <c r="G4" s="61">
        <v>95</v>
      </c>
    </row>
    <row r="5" spans="1:9" x14ac:dyDescent="0.25">
      <c r="A5" s="58"/>
      <c r="B5" s="58" t="s">
        <v>292</v>
      </c>
      <c r="C5" s="59" t="s">
        <v>321</v>
      </c>
      <c r="D5" t="s">
        <v>322</v>
      </c>
      <c r="E5" t="s">
        <v>323</v>
      </c>
      <c r="G5" s="62">
        <v>90</v>
      </c>
    </row>
    <row r="6" spans="1:9" x14ac:dyDescent="0.25">
      <c r="A6" s="58" t="s">
        <v>292</v>
      </c>
      <c r="B6" s="58" t="s">
        <v>292</v>
      </c>
      <c r="C6" s="59" t="s">
        <v>319</v>
      </c>
      <c r="D6" t="s">
        <v>324</v>
      </c>
      <c r="E6" t="s">
        <v>325</v>
      </c>
    </row>
    <row r="7" spans="1:9" x14ac:dyDescent="0.25">
      <c r="A7" s="58"/>
      <c r="B7" s="58" t="s">
        <v>292</v>
      </c>
      <c r="C7" s="59" t="s">
        <v>319</v>
      </c>
      <c r="D7" t="s">
        <v>326</v>
      </c>
      <c r="E7" t="s">
        <v>327</v>
      </c>
      <c r="G7" s="63" t="s">
        <v>328</v>
      </c>
      <c r="H7" s="64" t="s">
        <v>329</v>
      </c>
      <c r="I7" s="65" t="s">
        <v>330</v>
      </c>
    </row>
    <row r="8" spans="1:9" x14ac:dyDescent="0.25">
      <c r="A8" s="58" t="s">
        <v>292</v>
      </c>
      <c r="B8" s="58" t="s">
        <v>292</v>
      </c>
      <c r="C8" s="59" t="s">
        <v>331</v>
      </c>
      <c r="D8" t="s">
        <v>332</v>
      </c>
      <c r="E8" t="s">
        <v>333</v>
      </c>
    </row>
    <row r="10" spans="1:9" x14ac:dyDescent="0.25">
      <c r="D10" s="66" t="s">
        <v>334</v>
      </c>
      <c r="E10" s="67" t="s">
        <v>335</v>
      </c>
    </row>
    <row r="13" spans="1:9" x14ac:dyDescent="0.25">
      <c r="C13" t="s">
        <v>336</v>
      </c>
      <c r="D13" t="s">
        <v>337</v>
      </c>
    </row>
    <row r="14" spans="1:9" x14ac:dyDescent="0.25">
      <c r="C14">
        <v>16</v>
      </c>
      <c r="D14">
        <v>550</v>
      </c>
      <c r="E14">
        <f>+D14/C14</f>
        <v>34.375</v>
      </c>
      <c r="G14">
        <v>37</v>
      </c>
      <c r="H14" s="56"/>
    </row>
    <row r="15" spans="1:9" x14ac:dyDescent="0.25">
      <c r="C15">
        <v>16</v>
      </c>
      <c r="D15">
        <v>600</v>
      </c>
      <c r="E15" s="69">
        <f>+D15/C15</f>
        <v>37.5</v>
      </c>
      <c r="G15">
        <v>35</v>
      </c>
      <c r="H15" s="56"/>
    </row>
    <row r="16" spans="1:9" x14ac:dyDescent="0.25">
      <c r="C16">
        <v>13</v>
      </c>
      <c r="E16" s="70">
        <f>+E14/E15</f>
        <v>0.91666666666666663</v>
      </c>
      <c r="G16">
        <v>32</v>
      </c>
      <c r="H16" s="56"/>
    </row>
    <row r="17" spans="7:8" x14ac:dyDescent="0.25">
      <c r="G17">
        <v>30</v>
      </c>
      <c r="H17" s="61"/>
    </row>
    <row r="18" spans="7:8" x14ac:dyDescent="0.25">
      <c r="H18" s="6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view="pageBreakPreview" topLeftCell="A4" zoomScale="96" zoomScaleNormal="100" zoomScaleSheetLayoutView="96" workbookViewId="0">
      <selection activeCell="B14" sqref="B14"/>
    </sheetView>
  </sheetViews>
  <sheetFormatPr baseColWidth="10" defaultColWidth="11.42578125" defaultRowHeight="12.75" x14ac:dyDescent="0.2"/>
  <cols>
    <col min="1" max="1" width="17.42578125" style="130" customWidth="1"/>
    <col min="2" max="3" width="17" style="130" customWidth="1"/>
    <col min="4" max="4" width="17.42578125" style="130" customWidth="1"/>
    <col min="5" max="5" width="10.7109375" style="130" customWidth="1"/>
    <col min="6" max="6" width="15" style="130" bestFit="1" customWidth="1"/>
    <col min="7" max="7" width="2.28515625" style="130" customWidth="1"/>
    <col min="8" max="8" width="16.28515625" style="130" customWidth="1"/>
    <col min="9" max="9" width="15.28515625" style="130" customWidth="1"/>
    <col min="10" max="10" width="15.140625" style="130" customWidth="1"/>
    <col min="11" max="11" width="11.42578125" style="130"/>
    <col min="12" max="12" width="15.42578125" style="130" customWidth="1"/>
    <col min="13" max="16384" width="11.42578125" style="130"/>
  </cols>
  <sheetData>
    <row r="1" spans="1:12" ht="18" customHeight="1" x14ac:dyDescent="0.2">
      <c r="A1" s="362"/>
      <c r="B1" s="365" t="s">
        <v>0</v>
      </c>
      <c r="C1" s="366"/>
      <c r="D1" s="367"/>
      <c r="E1" s="129" t="s">
        <v>97</v>
      </c>
      <c r="F1" s="368" t="s">
        <v>98</v>
      </c>
      <c r="G1" s="369"/>
      <c r="I1" s="130" t="s">
        <v>99</v>
      </c>
    </row>
    <row r="2" spans="1:12" ht="18" customHeight="1" x14ac:dyDescent="0.2">
      <c r="A2" s="363"/>
      <c r="B2" s="370" t="s">
        <v>100</v>
      </c>
      <c r="C2" s="371"/>
      <c r="D2" s="372"/>
      <c r="E2" s="129" t="s">
        <v>101</v>
      </c>
      <c r="F2" s="368">
        <v>1</v>
      </c>
      <c r="G2" s="376"/>
      <c r="I2" s="130" t="s">
        <v>102</v>
      </c>
    </row>
    <row r="3" spans="1:12" ht="18" customHeight="1" x14ac:dyDescent="0.2">
      <c r="A3" s="364"/>
      <c r="B3" s="373"/>
      <c r="C3" s="374"/>
      <c r="D3" s="375"/>
      <c r="E3" s="129" t="s">
        <v>103</v>
      </c>
      <c r="F3" s="377">
        <v>44526</v>
      </c>
      <c r="G3" s="369"/>
    </row>
    <row r="4" spans="1:12" s="149" customFormat="1" ht="25.15" customHeight="1" x14ac:dyDescent="0.2">
      <c r="A4" s="150" t="s">
        <v>104</v>
      </c>
      <c r="B4" s="379" t="str">
        <f>[1]Objetivos!D8</f>
        <v>ORH</v>
      </c>
      <c r="C4" s="379"/>
      <c r="D4" s="379"/>
      <c r="E4" s="379"/>
      <c r="F4" s="379"/>
      <c r="G4" s="151"/>
    </row>
    <row r="5" spans="1:12" s="149" customFormat="1" ht="30" customHeight="1" x14ac:dyDescent="0.2">
      <c r="A5" s="152" t="s">
        <v>105</v>
      </c>
      <c r="B5" s="380" t="str">
        <f>Objetivos!F8</f>
        <v>Capacitar y sensibilizar al personal sobre la ética pública y la lucha contra la corrupción</v>
      </c>
      <c r="C5" s="380"/>
      <c r="D5" s="380"/>
      <c r="E5" s="380"/>
      <c r="F5" s="380"/>
    </row>
    <row r="6" spans="1:12" s="149" customFormat="1" ht="36" customHeight="1" x14ac:dyDescent="0.2">
      <c r="A6" s="152" t="s">
        <v>106</v>
      </c>
      <c r="B6" s="380" t="str">
        <f>Objetivos!G8</f>
        <v>Inducción</v>
      </c>
      <c r="C6" s="380"/>
      <c r="D6" s="380"/>
      <c r="E6" s="380"/>
      <c r="F6" s="380"/>
    </row>
    <row r="7" spans="1:12" s="149" customFormat="1" ht="6.75" customHeight="1" x14ac:dyDescent="0.2">
      <c r="A7" s="152"/>
      <c r="B7" s="153"/>
      <c r="C7" s="153"/>
      <c r="D7" s="153"/>
      <c r="E7" s="153"/>
      <c r="F7" s="153"/>
    </row>
    <row r="8" spans="1:12" s="149" customFormat="1" ht="31.5" customHeight="1" x14ac:dyDescent="0.2">
      <c r="A8" s="154" t="s">
        <v>107</v>
      </c>
      <c r="B8" s="380" t="str">
        <f>Objetivos!H8</f>
        <v xml:space="preserve"> (Inducciones Ejecutadas a Tiempo / Inducciones Programadas) x 100</v>
      </c>
      <c r="C8" s="380"/>
      <c r="D8" s="380"/>
      <c r="E8" s="380"/>
      <c r="F8" s="380"/>
      <c r="J8" s="155"/>
    </row>
    <row r="9" spans="1:12" s="149" customFormat="1" ht="25.15" customHeight="1" x14ac:dyDescent="0.2">
      <c r="A9" s="152" t="s">
        <v>108</v>
      </c>
      <c r="B9" s="156"/>
      <c r="D9" s="157" t="s">
        <v>109</v>
      </c>
      <c r="E9" s="158">
        <f>Objetivos!I8</f>
        <v>1</v>
      </c>
    </row>
    <row r="10" spans="1:12" s="149" customFormat="1" ht="25.15" customHeight="1" x14ac:dyDescent="0.2">
      <c r="A10" s="381" t="s">
        <v>110</v>
      </c>
      <c r="B10" s="381"/>
      <c r="C10" s="159"/>
    </row>
    <row r="11" spans="1:12" s="149" customFormat="1" x14ac:dyDescent="0.2">
      <c r="A11" s="381" t="s">
        <v>111</v>
      </c>
      <c r="B11" s="381"/>
    </row>
    <row r="12" spans="1:12" s="149" customFormat="1" ht="10.5" customHeight="1" x14ac:dyDescent="0.2">
      <c r="A12" s="160"/>
      <c r="B12" s="161"/>
      <c r="C12" s="162"/>
      <c r="D12" s="161"/>
      <c r="E12" s="163"/>
      <c r="F12" s="164"/>
      <c r="G12" s="165"/>
    </row>
    <row r="13" spans="1:12" s="149" customFormat="1" ht="18" customHeight="1" x14ac:dyDescent="0.2">
      <c r="A13" s="160"/>
      <c r="B13" s="393">
        <v>2023</v>
      </c>
      <c r="C13" s="394"/>
      <c r="D13" s="394"/>
      <c r="E13" s="394"/>
      <c r="F13" s="395"/>
      <c r="G13" s="165"/>
      <c r="H13" s="359">
        <v>2024</v>
      </c>
      <c r="I13" s="360"/>
      <c r="J13" s="360"/>
      <c r="K13" s="360"/>
      <c r="L13" s="361"/>
    </row>
    <row r="14" spans="1:12" s="149" customFormat="1" ht="34.15" customHeight="1" x14ac:dyDescent="0.2">
      <c r="A14" s="233" t="s">
        <v>112</v>
      </c>
      <c r="B14" s="230" t="s">
        <v>113</v>
      </c>
      <c r="C14" s="222" t="s">
        <v>114</v>
      </c>
      <c r="D14" s="222" t="s">
        <v>115</v>
      </c>
      <c r="E14" s="222" t="s">
        <v>116</v>
      </c>
      <c r="F14" s="231" t="s">
        <v>117</v>
      </c>
      <c r="G14" s="165"/>
      <c r="H14" s="270" t="s">
        <v>113</v>
      </c>
      <c r="I14" s="223" t="s">
        <v>114</v>
      </c>
      <c r="J14" s="223" t="s">
        <v>115</v>
      </c>
      <c r="K14" s="223" t="s">
        <v>116</v>
      </c>
      <c r="L14" s="271" t="s">
        <v>117</v>
      </c>
    </row>
    <row r="15" spans="1:12" ht="15" customHeight="1" x14ac:dyDescent="0.2">
      <c r="A15" s="246" t="s">
        <v>118</v>
      </c>
      <c r="B15" s="245"/>
      <c r="C15" s="169"/>
      <c r="D15" s="175" t="str">
        <f t="shared" ref="D15:D26" si="0">IFERROR((C15/B15),"")</f>
        <v/>
      </c>
      <c r="E15" s="145">
        <v>1</v>
      </c>
      <c r="F15" s="232" t="str">
        <f>IF(D15=0,"",IF(D15&gt;=E15,$I$1,$I$2))</f>
        <v xml:space="preserve">CONFORME </v>
      </c>
      <c r="G15" s="141"/>
      <c r="H15" s="247">
        <v>1</v>
      </c>
      <c r="I15" s="224">
        <v>1</v>
      </c>
      <c r="J15" s="175">
        <f>IFERROR((I15/H15),"")</f>
        <v>1</v>
      </c>
      <c r="K15" s="225">
        <v>1</v>
      </c>
      <c r="L15" s="232" t="str">
        <f t="shared" ref="L15:L27" si="1">IF(J15=0,"",IF(J15&gt;=K15,$I$1,$I$2))</f>
        <v xml:space="preserve">CONFORME </v>
      </c>
    </row>
    <row r="16" spans="1:12" ht="15" customHeight="1" x14ac:dyDescent="0.2">
      <c r="A16" s="246" t="s">
        <v>119</v>
      </c>
      <c r="B16" s="245"/>
      <c r="C16" s="169"/>
      <c r="D16" s="175" t="str">
        <f t="shared" si="0"/>
        <v/>
      </c>
      <c r="E16" s="145">
        <v>1</v>
      </c>
      <c r="F16" s="232" t="str">
        <f>IF(D16=0,"",IF(D16&gt;=E16,$I$1,$I$2))</f>
        <v xml:space="preserve">CONFORME </v>
      </c>
      <c r="G16" s="141"/>
      <c r="H16" s="247">
        <v>1</v>
      </c>
      <c r="I16" s="224" t="s">
        <v>120</v>
      </c>
      <c r="J16" s="175">
        <v>1</v>
      </c>
      <c r="K16" s="225">
        <v>1</v>
      </c>
      <c r="L16" s="232" t="str">
        <f t="shared" si="1"/>
        <v xml:space="preserve">CONFORME </v>
      </c>
    </row>
    <row r="17" spans="1:12" ht="15" customHeight="1" x14ac:dyDescent="0.2">
      <c r="A17" s="246" t="s">
        <v>121</v>
      </c>
      <c r="B17" s="245">
        <v>1</v>
      </c>
      <c r="C17" s="169">
        <v>1</v>
      </c>
      <c r="D17" s="175">
        <f t="shared" si="0"/>
        <v>1</v>
      </c>
      <c r="E17" s="145">
        <v>1</v>
      </c>
      <c r="F17" s="232" t="str">
        <f t="shared" ref="F17:F27" si="2">IF(D17=0,"",IF(D17&gt;=E17,$I$1,$I$2))</f>
        <v xml:space="preserve">CONFORME </v>
      </c>
      <c r="G17" s="141"/>
      <c r="H17" s="247">
        <v>1</v>
      </c>
      <c r="I17" s="224">
        <v>1</v>
      </c>
      <c r="J17" s="175">
        <f t="shared" ref="J17:J26" si="3">IFERROR((I17/H17),"")</f>
        <v>1</v>
      </c>
      <c r="K17" s="225">
        <v>1</v>
      </c>
      <c r="L17" s="232" t="str">
        <f t="shared" si="1"/>
        <v xml:space="preserve">CONFORME </v>
      </c>
    </row>
    <row r="18" spans="1:12" s="149" customFormat="1" ht="15" customHeight="1" x14ac:dyDescent="0.2">
      <c r="A18" s="246" t="s">
        <v>122</v>
      </c>
      <c r="B18" s="245"/>
      <c r="C18" s="169"/>
      <c r="D18" s="175" t="str">
        <f t="shared" si="0"/>
        <v/>
      </c>
      <c r="E18" s="145"/>
      <c r="F18" s="232" t="str">
        <f t="shared" si="2"/>
        <v xml:space="preserve">CONFORME </v>
      </c>
      <c r="G18" s="165"/>
      <c r="H18" s="247">
        <v>1</v>
      </c>
      <c r="I18" s="224">
        <v>1</v>
      </c>
      <c r="J18" s="175">
        <f t="shared" si="3"/>
        <v>1</v>
      </c>
      <c r="K18" s="225">
        <v>1</v>
      </c>
      <c r="L18" s="232" t="str">
        <f t="shared" si="1"/>
        <v xml:space="preserve">CONFORME </v>
      </c>
    </row>
    <row r="19" spans="1:12" s="149" customFormat="1" ht="15" customHeight="1" x14ac:dyDescent="0.2">
      <c r="A19" s="246" t="s">
        <v>123</v>
      </c>
      <c r="B19" s="245">
        <v>1</v>
      </c>
      <c r="C19" s="169">
        <v>1</v>
      </c>
      <c r="D19" s="175">
        <f t="shared" si="0"/>
        <v>1</v>
      </c>
      <c r="E19" s="145">
        <v>1</v>
      </c>
      <c r="F19" s="232" t="str">
        <f t="shared" si="2"/>
        <v xml:space="preserve">CONFORME </v>
      </c>
      <c r="G19" s="165"/>
      <c r="H19" s="247">
        <v>1</v>
      </c>
      <c r="I19" s="224">
        <v>1</v>
      </c>
      <c r="J19" s="175">
        <f t="shared" si="3"/>
        <v>1</v>
      </c>
      <c r="K19" s="225">
        <v>1</v>
      </c>
      <c r="L19" s="232" t="str">
        <f t="shared" si="1"/>
        <v xml:space="preserve">CONFORME </v>
      </c>
    </row>
    <row r="20" spans="1:12" s="149" customFormat="1" ht="15" customHeight="1" x14ac:dyDescent="0.2">
      <c r="A20" s="246" t="s">
        <v>124</v>
      </c>
      <c r="B20" s="245">
        <v>1</v>
      </c>
      <c r="C20" s="169">
        <v>1</v>
      </c>
      <c r="D20" s="175">
        <f t="shared" si="0"/>
        <v>1</v>
      </c>
      <c r="E20" s="145">
        <v>1</v>
      </c>
      <c r="F20" s="232" t="str">
        <f t="shared" si="2"/>
        <v xml:space="preserve">CONFORME </v>
      </c>
      <c r="G20" s="165"/>
      <c r="H20" s="247">
        <v>1</v>
      </c>
      <c r="I20" s="224"/>
      <c r="J20" s="175">
        <f t="shared" si="3"/>
        <v>0</v>
      </c>
      <c r="K20" s="297"/>
      <c r="L20" s="232" t="str">
        <f t="shared" si="1"/>
        <v/>
      </c>
    </row>
    <row r="21" spans="1:12" s="149" customFormat="1" ht="15" customHeight="1" x14ac:dyDescent="0.2">
      <c r="A21" s="246" t="s">
        <v>125</v>
      </c>
      <c r="B21" s="245">
        <v>1</v>
      </c>
      <c r="C21" s="169">
        <v>1</v>
      </c>
      <c r="D21" s="175">
        <f t="shared" si="0"/>
        <v>1</v>
      </c>
      <c r="E21" s="145">
        <v>1</v>
      </c>
      <c r="F21" s="232" t="str">
        <f t="shared" si="2"/>
        <v xml:space="preserve">CONFORME </v>
      </c>
      <c r="G21" s="165"/>
      <c r="H21" s="247">
        <v>1</v>
      </c>
      <c r="I21" s="224"/>
      <c r="J21" s="175">
        <f t="shared" si="3"/>
        <v>0</v>
      </c>
      <c r="K21" s="297"/>
      <c r="L21" s="232" t="str">
        <f t="shared" si="1"/>
        <v/>
      </c>
    </row>
    <row r="22" spans="1:12" s="149" customFormat="1" ht="15" customHeight="1" x14ac:dyDescent="0.2">
      <c r="A22" s="246" t="s">
        <v>126</v>
      </c>
      <c r="B22" s="245">
        <v>1</v>
      </c>
      <c r="C22" s="169">
        <v>1</v>
      </c>
      <c r="D22" s="175">
        <f t="shared" si="0"/>
        <v>1</v>
      </c>
      <c r="E22" s="145">
        <v>1</v>
      </c>
      <c r="F22" s="232" t="str">
        <f t="shared" si="2"/>
        <v xml:space="preserve">CONFORME </v>
      </c>
      <c r="G22" s="165"/>
      <c r="H22" s="247">
        <v>1</v>
      </c>
      <c r="I22" s="224"/>
      <c r="J22" s="175">
        <f t="shared" si="3"/>
        <v>0</v>
      </c>
      <c r="K22" s="297"/>
      <c r="L22" s="232" t="str">
        <f t="shared" si="1"/>
        <v/>
      </c>
    </row>
    <row r="23" spans="1:12" s="149" customFormat="1" ht="15" customHeight="1" x14ac:dyDescent="0.2">
      <c r="A23" s="246" t="s">
        <v>127</v>
      </c>
      <c r="B23" s="245">
        <v>1</v>
      </c>
      <c r="C23" s="169">
        <v>1</v>
      </c>
      <c r="D23" s="175">
        <f t="shared" si="0"/>
        <v>1</v>
      </c>
      <c r="E23" s="145">
        <v>1</v>
      </c>
      <c r="F23" s="232" t="str">
        <f t="shared" si="2"/>
        <v xml:space="preserve">CONFORME </v>
      </c>
      <c r="G23" s="165"/>
      <c r="H23" s="247">
        <v>1</v>
      </c>
      <c r="I23" s="224"/>
      <c r="J23" s="175">
        <f t="shared" si="3"/>
        <v>0</v>
      </c>
      <c r="K23" s="297"/>
      <c r="L23" s="232" t="str">
        <f t="shared" si="1"/>
        <v/>
      </c>
    </row>
    <row r="24" spans="1:12" s="149" customFormat="1" ht="15" customHeight="1" x14ac:dyDescent="0.2">
      <c r="A24" s="246" t="s">
        <v>128</v>
      </c>
      <c r="B24" s="245">
        <v>1</v>
      </c>
      <c r="C24" s="169">
        <v>1</v>
      </c>
      <c r="D24" s="175">
        <f t="shared" si="0"/>
        <v>1</v>
      </c>
      <c r="E24" s="145">
        <v>1</v>
      </c>
      <c r="F24" s="232" t="str">
        <f t="shared" si="2"/>
        <v xml:space="preserve">CONFORME </v>
      </c>
      <c r="G24" s="165"/>
      <c r="H24" s="247">
        <v>1</v>
      </c>
      <c r="I24" s="224"/>
      <c r="J24" s="175">
        <f t="shared" si="3"/>
        <v>0</v>
      </c>
      <c r="K24" s="297"/>
      <c r="L24" s="232" t="str">
        <f t="shared" si="1"/>
        <v/>
      </c>
    </row>
    <row r="25" spans="1:12" s="149" customFormat="1" ht="15" customHeight="1" x14ac:dyDescent="0.2">
      <c r="A25" s="246" t="s">
        <v>129</v>
      </c>
      <c r="B25" s="245">
        <v>1</v>
      </c>
      <c r="C25" s="169">
        <v>1</v>
      </c>
      <c r="D25" s="175">
        <f t="shared" si="0"/>
        <v>1</v>
      </c>
      <c r="E25" s="145">
        <v>1</v>
      </c>
      <c r="F25" s="232" t="str">
        <f t="shared" si="2"/>
        <v xml:space="preserve">CONFORME </v>
      </c>
      <c r="G25" s="165"/>
      <c r="H25" s="247">
        <v>1</v>
      </c>
      <c r="I25" s="224"/>
      <c r="J25" s="175">
        <f t="shared" si="3"/>
        <v>0</v>
      </c>
      <c r="K25" s="297"/>
      <c r="L25" s="232" t="str">
        <f t="shared" si="1"/>
        <v/>
      </c>
    </row>
    <row r="26" spans="1:12" s="149" customFormat="1" ht="15" customHeight="1" x14ac:dyDescent="0.2">
      <c r="A26" s="254" t="s">
        <v>130</v>
      </c>
      <c r="B26" s="255">
        <v>1</v>
      </c>
      <c r="C26" s="169">
        <v>1</v>
      </c>
      <c r="D26" s="257">
        <f t="shared" si="0"/>
        <v>1</v>
      </c>
      <c r="E26" s="258">
        <v>1</v>
      </c>
      <c r="F26" s="259" t="str">
        <f t="shared" si="2"/>
        <v xml:space="preserve">CONFORME </v>
      </c>
      <c r="G26" s="165"/>
      <c r="H26" s="263">
        <v>1</v>
      </c>
      <c r="I26" s="264"/>
      <c r="J26" s="257">
        <f t="shared" si="3"/>
        <v>0</v>
      </c>
      <c r="K26" s="298"/>
      <c r="L26" s="259" t="str">
        <f t="shared" si="1"/>
        <v/>
      </c>
    </row>
    <row r="27" spans="1:12" s="149" customFormat="1" ht="29.65" customHeight="1" x14ac:dyDescent="0.2">
      <c r="A27" s="248" t="s">
        <v>131</v>
      </c>
      <c r="B27" s="249">
        <f>SUM(B15:B26)</f>
        <v>9</v>
      </c>
      <c r="C27" s="250">
        <f>SUM(C15:C26)</f>
        <v>9</v>
      </c>
      <c r="D27" s="251">
        <f t="shared" ref="D27" si="4">(C27/B27)</f>
        <v>1</v>
      </c>
      <c r="E27" s="252">
        <v>1</v>
      </c>
      <c r="F27" s="253" t="str">
        <f t="shared" si="2"/>
        <v xml:space="preserve">CONFORME </v>
      </c>
      <c r="G27" s="165"/>
      <c r="H27" s="260">
        <f>SUM(H15:H26)</f>
        <v>12</v>
      </c>
      <c r="I27" s="261">
        <f>SUM(I15:I26)</f>
        <v>4</v>
      </c>
      <c r="J27" s="251">
        <f>(I27/H27)</f>
        <v>0.33333333333333331</v>
      </c>
      <c r="K27" s="262">
        <v>1</v>
      </c>
      <c r="L27" s="253" t="str">
        <f t="shared" si="1"/>
        <v>NO CONFORME</v>
      </c>
    </row>
    <row r="28" spans="1:12" s="149" customFormat="1" ht="15" customHeight="1" x14ac:dyDescent="0.2">
      <c r="A28" s="381" t="s">
        <v>132</v>
      </c>
      <c r="B28" s="381"/>
      <c r="C28" s="162"/>
      <c r="D28" s="161"/>
      <c r="E28" s="163"/>
      <c r="F28" s="164"/>
      <c r="G28" s="165"/>
    </row>
    <row r="29" spans="1:12" x14ac:dyDescent="0.2">
      <c r="A29" s="382"/>
      <c r="B29" s="383"/>
      <c r="C29" s="383"/>
      <c r="D29" s="383"/>
      <c r="E29" s="383"/>
      <c r="F29" s="384"/>
      <c r="G29" s="147"/>
    </row>
    <row r="30" spans="1:12" x14ac:dyDescent="0.2">
      <c r="A30" s="385"/>
      <c r="B30" s="386"/>
      <c r="C30" s="386"/>
      <c r="D30" s="386"/>
      <c r="E30" s="386"/>
      <c r="F30" s="387"/>
      <c r="G30" s="147"/>
    </row>
    <row r="31" spans="1:12" x14ac:dyDescent="0.2">
      <c r="A31" s="385"/>
      <c r="B31" s="386"/>
      <c r="C31" s="386"/>
      <c r="D31" s="386"/>
      <c r="E31" s="386"/>
      <c r="F31" s="387"/>
      <c r="G31" s="147"/>
      <c r="H31" s="188"/>
    </row>
    <row r="32" spans="1:12" x14ac:dyDescent="0.2">
      <c r="A32" s="385"/>
      <c r="B32" s="386"/>
      <c r="C32" s="386"/>
      <c r="D32" s="386"/>
      <c r="E32" s="386"/>
      <c r="F32" s="387"/>
      <c r="G32" s="147"/>
    </row>
    <row r="33" spans="1:7" x14ac:dyDescent="0.2">
      <c r="A33" s="385"/>
      <c r="B33" s="386"/>
      <c r="C33" s="386"/>
      <c r="D33" s="386"/>
      <c r="E33" s="386"/>
      <c r="F33" s="387"/>
      <c r="G33" s="147"/>
    </row>
    <row r="34" spans="1:7" x14ac:dyDescent="0.2">
      <c r="A34" s="385"/>
      <c r="B34" s="386"/>
      <c r="C34" s="386"/>
      <c r="D34" s="386"/>
      <c r="E34" s="386"/>
      <c r="F34" s="387"/>
    </row>
    <row r="35" spans="1:7" x14ac:dyDescent="0.2">
      <c r="A35" s="385"/>
      <c r="B35" s="386"/>
      <c r="C35" s="386"/>
      <c r="D35" s="386"/>
      <c r="E35" s="386"/>
      <c r="F35" s="387"/>
      <c r="G35" s="147"/>
    </row>
    <row r="36" spans="1:7" x14ac:dyDescent="0.2">
      <c r="A36" s="385"/>
      <c r="B36" s="386"/>
      <c r="C36" s="386"/>
      <c r="D36" s="386"/>
      <c r="E36" s="386"/>
      <c r="F36" s="387"/>
      <c r="G36" s="147"/>
    </row>
    <row r="37" spans="1:7" x14ac:dyDescent="0.2">
      <c r="A37" s="385"/>
      <c r="B37" s="386"/>
      <c r="C37" s="386"/>
      <c r="D37" s="386"/>
      <c r="E37" s="386"/>
      <c r="F37" s="387"/>
      <c r="G37" s="147"/>
    </row>
    <row r="38" spans="1:7" x14ac:dyDescent="0.2">
      <c r="A38" s="385"/>
      <c r="B38" s="386"/>
      <c r="C38" s="386"/>
      <c r="D38" s="386"/>
      <c r="E38" s="386"/>
      <c r="F38" s="387"/>
      <c r="G38" s="147"/>
    </row>
    <row r="39" spans="1:7" x14ac:dyDescent="0.2">
      <c r="A39" s="385"/>
      <c r="B39" s="386"/>
      <c r="C39" s="386"/>
      <c r="D39" s="386"/>
      <c r="E39" s="386"/>
      <c r="F39" s="387"/>
      <c r="G39" s="147"/>
    </row>
    <row r="40" spans="1:7" x14ac:dyDescent="0.2">
      <c r="A40" s="385"/>
      <c r="B40" s="386"/>
      <c r="C40" s="386"/>
      <c r="D40" s="386"/>
      <c r="E40" s="386"/>
      <c r="F40" s="387"/>
      <c r="G40" s="147"/>
    </row>
    <row r="41" spans="1:7" x14ac:dyDescent="0.2">
      <c r="A41" s="385"/>
      <c r="B41" s="386"/>
      <c r="C41" s="386"/>
      <c r="D41" s="386"/>
      <c r="E41" s="386"/>
      <c r="F41" s="387"/>
      <c r="G41" s="147"/>
    </row>
    <row r="42" spans="1:7" x14ac:dyDescent="0.2">
      <c r="A42" s="385"/>
      <c r="B42" s="386"/>
      <c r="C42" s="386"/>
      <c r="D42" s="386"/>
      <c r="E42" s="386"/>
      <c r="F42" s="387"/>
      <c r="G42" s="147"/>
    </row>
    <row r="43" spans="1:7" x14ac:dyDescent="0.2">
      <c r="A43" s="388"/>
      <c r="B43" s="389"/>
      <c r="C43" s="389"/>
      <c r="D43" s="389"/>
      <c r="E43" s="389"/>
      <c r="F43" s="390"/>
      <c r="G43" s="147"/>
    </row>
    <row r="44" spans="1:7" x14ac:dyDescent="0.2">
      <c r="A44" s="378" t="s">
        <v>133</v>
      </c>
      <c r="B44" s="378"/>
    </row>
    <row r="45" spans="1:7" ht="23.25" customHeight="1" x14ac:dyDescent="0.2">
      <c r="A45" s="391"/>
      <c r="B45" s="391"/>
      <c r="C45" s="391"/>
      <c r="D45" s="391"/>
      <c r="E45" s="391"/>
      <c r="F45" s="391"/>
    </row>
    <row r="46" spans="1:7" ht="23.25" customHeight="1" x14ac:dyDescent="0.2">
      <c r="A46" s="392"/>
      <c r="B46" s="392"/>
      <c r="C46" s="392"/>
      <c r="D46" s="392"/>
      <c r="E46" s="392"/>
      <c r="F46" s="392"/>
    </row>
    <row r="47" spans="1:7" x14ac:dyDescent="0.2">
      <c r="A47" s="378" t="s">
        <v>134</v>
      </c>
      <c r="B47" s="378"/>
    </row>
    <row r="48" spans="1:7" ht="19.5" customHeight="1" x14ac:dyDescent="0.2">
      <c r="A48" s="392"/>
      <c r="B48" s="392"/>
      <c r="C48" s="392"/>
      <c r="D48" s="392"/>
      <c r="E48" s="392"/>
      <c r="F48" s="392"/>
      <c r="G48" s="148"/>
    </row>
    <row r="49" spans="1:7" ht="19.5" customHeight="1" x14ac:dyDescent="0.2">
      <c r="A49" s="392"/>
      <c r="B49" s="392"/>
      <c r="C49" s="392"/>
      <c r="D49" s="392"/>
      <c r="E49" s="392"/>
      <c r="F49" s="392"/>
      <c r="G49" s="148"/>
    </row>
    <row r="50" spans="1:7" x14ac:dyDescent="0.2">
      <c r="A50" s="378" t="s">
        <v>135</v>
      </c>
      <c r="B50" s="378"/>
      <c r="C50" s="378"/>
      <c r="D50" s="149"/>
      <c r="E50" s="149"/>
      <c r="F50" s="149"/>
      <c r="G50" s="149"/>
    </row>
    <row r="51" spans="1:7" ht="21" customHeight="1" x14ac:dyDescent="0.2">
      <c r="A51" s="392"/>
      <c r="B51" s="392"/>
      <c r="C51" s="392"/>
      <c r="D51" s="392"/>
      <c r="E51" s="392"/>
      <c r="F51" s="392"/>
      <c r="G51" s="148"/>
    </row>
    <row r="52" spans="1:7" ht="21" customHeight="1" x14ac:dyDescent="0.2">
      <c r="A52" s="392"/>
      <c r="B52" s="392"/>
      <c r="C52" s="392"/>
      <c r="D52" s="392"/>
      <c r="E52" s="392"/>
      <c r="F52" s="392"/>
      <c r="G52" s="148"/>
    </row>
  </sheetData>
  <mergeCells count="25">
    <mergeCell ref="A48:F48"/>
    <mergeCell ref="A49:F49"/>
    <mergeCell ref="A50:C50"/>
    <mergeCell ref="A51:F51"/>
    <mergeCell ref="A52:F52"/>
    <mergeCell ref="A47:B47"/>
    <mergeCell ref="B4:F4"/>
    <mergeCell ref="B5:F5"/>
    <mergeCell ref="B6:F6"/>
    <mergeCell ref="B8:F8"/>
    <mergeCell ref="A10:B10"/>
    <mergeCell ref="A11:B11"/>
    <mergeCell ref="A28:B28"/>
    <mergeCell ref="A29:F43"/>
    <mergeCell ref="A44:B44"/>
    <mergeCell ref="A45:F45"/>
    <mergeCell ref="A46:F46"/>
    <mergeCell ref="B13:F13"/>
    <mergeCell ref="H13:L13"/>
    <mergeCell ref="A1:A3"/>
    <mergeCell ref="B1:D1"/>
    <mergeCell ref="F1:G1"/>
    <mergeCell ref="B2:D3"/>
    <mergeCell ref="F2:G2"/>
    <mergeCell ref="F3:G3"/>
  </mergeCells>
  <conditionalFormatting sqref="B15:C26 D15:D27">
    <cfRule type="containsBlanks" dxfId="68" priority="6">
      <formula>LEN(TRIM(B15))=0</formula>
    </cfRule>
  </conditionalFormatting>
  <conditionalFormatting sqref="D15:D27">
    <cfRule type="containsText" dxfId="67" priority="5" operator="containsText" text="N/A">
      <formula>NOT(ISERROR(SEARCH("N/A",D15)))</formula>
    </cfRule>
  </conditionalFormatting>
  <conditionalFormatting sqref="F15:F27">
    <cfRule type="cellIs" dxfId="66" priority="7" operator="equal">
      <formula>$I$2</formula>
    </cfRule>
    <cfRule type="cellIs" dxfId="65" priority="8" operator="equal">
      <formula>$I$1</formula>
    </cfRule>
  </conditionalFormatting>
  <conditionalFormatting sqref="H15:I26 J15:J27">
    <cfRule type="containsBlanks" dxfId="64" priority="2">
      <formula>LEN(TRIM(H15))=0</formula>
    </cfRule>
  </conditionalFormatting>
  <conditionalFormatting sqref="J15:J27">
    <cfRule type="containsText" dxfId="63" priority="1" operator="containsText" text="N/A">
      <formula>NOT(ISERROR(SEARCH("N/A",J15)))</formula>
    </cfRule>
  </conditionalFormatting>
  <conditionalFormatting sqref="L15:L27">
    <cfRule type="cellIs" dxfId="62" priority="3" operator="equal">
      <formula>$I$2</formula>
    </cfRule>
    <cfRule type="cellIs" dxfId="61" priority="4" operator="equal">
      <formula>$I$1</formula>
    </cfRule>
  </conditionalFormatting>
  <printOptions horizontalCentered="1"/>
  <pageMargins left="0.15748031496062992" right="0.15748031496062992" top="0.15748031496062992" bottom="0.15748031496062992" header="0.19685039370078741" footer="0"/>
  <pageSetup paperSize="9" scale="59" orientation="portrait" r:id="rId1"/>
  <headerFooter alignWithMargins="0">
    <oddHeader xml:space="preserve">&amp;L   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view="pageBreakPreview" zoomScale="96" zoomScaleNormal="100" zoomScaleSheetLayoutView="96" workbookViewId="0">
      <selection activeCell="J33" sqref="J33"/>
    </sheetView>
  </sheetViews>
  <sheetFormatPr baseColWidth="10" defaultColWidth="11.42578125" defaultRowHeight="12.75" x14ac:dyDescent="0.2"/>
  <cols>
    <col min="1" max="1" width="17.28515625" style="130" customWidth="1"/>
    <col min="2" max="3" width="17" style="130" customWidth="1"/>
    <col min="4" max="4" width="17.42578125" style="130" customWidth="1"/>
    <col min="5" max="5" width="10.7109375" style="130" customWidth="1"/>
    <col min="6" max="6" width="15" style="130" bestFit="1" customWidth="1"/>
    <col min="7" max="7" width="2.28515625" style="130" customWidth="1"/>
    <col min="8" max="8" width="15" style="130" customWidth="1"/>
    <col min="9" max="9" width="14.42578125" style="130" customWidth="1"/>
    <col min="10" max="10" width="14.28515625" style="130" customWidth="1"/>
    <col min="11" max="11" width="12.5703125" style="130" customWidth="1"/>
    <col min="12" max="12" width="15.85546875" style="130" customWidth="1"/>
    <col min="13" max="16384" width="11.42578125" style="130"/>
  </cols>
  <sheetData>
    <row r="1" spans="1:12" ht="18" customHeight="1" x14ac:dyDescent="0.2">
      <c r="A1" s="362"/>
      <c r="B1" s="365" t="s">
        <v>0</v>
      </c>
      <c r="C1" s="366"/>
      <c r="D1" s="367"/>
      <c r="E1" s="129" t="s">
        <v>97</v>
      </c>
      <c r="F1" s="368" t="s">
        <v>98</v>
      </c>
      <c r="G1" s="369"/>
      <c r="I1" s="130" t="s">
        <v>99</v>
      </c>
    </row>
    <row r="2" spans="1:12" ht="18" customHeight="1" x14ac:dyDescent="0.2">
      <c r="A2" s="363"/>
      <c r="B2" s="370" t="s">
        <v>100</v>
      </c>
      <c r="C2" s="371"/>
      <c r="D2" s="372"/>
      <c r="E2" s="129" t="s">
        <v>101</v>
      </c>
      <c r="F2" s="368">
        <v>1</v>
      </c>
      <c r="G2" s="376"/>
      <c r="I2" s="130" t="s">
        <v>102</v>
      </c>
    </row>
    <row r="3" spans="1:12" ht="18" customHeight="1" x14ac:dyDescent="0.2">
      <c r="A3" s="364"/>
      <c r="B3" s="373"/>
      <c r="C3" s="374"/>
      <c r="D3" s="375"/>
      <c r="E3" s="129" t="s">
        <v>103</v>
      </c>
      <c r="F3" s="377">
        <v>44526</v>
      </c>
      <c r="G3" s="369"/>
    </row>
    <row r="4" spans="1:12" s="149" customFormat="1" ht="25.15" customHeight="1" x14ac:dyDescent="0.2">
      <c r="A4" s="150" t="s">
        <v>104</v>
      </c>
      <c r="B4" s="379" t="str">
        <f>[1]Objetivos!D8</f>
        <v>ORH</v>
      </c>
      <c r="C4" s="379"/>
      <c r="D4" s="379"/>
      <c r="E4" s="379"/>
      <c r="F4" s="379"/>
      <c r="G4" s="151"/>
    </row>
    <row r="5" spans="1:12" s="149" customFormat="1" ht="30" customHeight="1" x14ac:dyDescent="0.2">
      <c r="A5" s="152" t="s">
        <v>105</v>
      </c>
      <c r="B5" s="380" t="str">
        <f>[1]Objetivos!F8</f>
        <v>Capacitar y sensibilizar al personal sobre la ética pública y la lucha contra la corrupción</v>
      </c>
      <c r="C5" s="380"/>
      <c r="D5" s="380"/>
      <c r="E5" s="380"/>
      <c r="F5" s="380"/>
    </row>
    <row r="6" spans="1:12" s="149" customFormat="1" ht="36" customHeight="1" x14ac:dyDescent="0.2">
      <c r="A6" s="152" t="s">
        <v>106</v>
      </c>
      <c r="B6" s="380" t="str">
        <f>[1]Objetivos!G9</f>
        <v>Capacitación</v>
      </c>
      <c r="C6" s="380"/>
      <c r="D6" s="380"/>
      <c r="E6" s="380"/>
      <c r="F6" s="380"/>
    </row>
    <row r="7" spans="1:12" s="149" customFormat="1" ht="6.75" customHeight="1" x14ac:dyDescent="0.2">
      <c r="A7" s="152"/>
      <c r="B7" s="153"/>
      <c r="C7" s="153"/>
      <c r="D7" s="153"/>
      <c r="E7" s="153"/>
      <c r="F7" s="153"/>
    </row>
    <row r="8" spans="1:12" s="149" customFormat="1" ht="31.5" customHeight="1" x14ac:dyDescent="0.2">
      <c r="A8" s="154" t="s">
        <v>107</v>
      </c>
      <c r="B8" s="380" t="str">
        <f>[1]Objetivos!H9</f>
        <v xml:space="preserve"> (Capacitaciones Ejecutadas / Capacitaciones Programadas) x 100</v>
      </c>
      <c r="C8" s="380"/>
      <c r="D8" s="380"/>
      <c r="E8" s="380"/>
      <c r="F8" s="380"/>
      <c r="J8" s="155"/>
    </row>
    <row r="9" spans="1:12" s="149" customFormat="1" ht="25.15" customHeight="1" x14ac:dyDescent="0.2">
      <c r="A9" s="152" t="s">
        <v>108</v>
      </c>
      <c r="B9" s="156"/>
      <c r="D9" s="157" t="s">
        <v>109</v>
      </c>
      <c r="E9" s="158">
        <f>Objetivos!I9</f>
        <v>1</v>
      </c>
    </row>
    <row r="10" spans="1:12" s="149" customFormat="1" ht="25.15" customHeight="1" x14ac:dyDescent="0.2">
      <c r="A10" s="381" t="s">
        <v>110</v>
      </c>
      <c r="B10" s="381"/>
      <c r="C10" s="159"/>
    </row>
    <row r="11" spans="1:12" s="149" customFormat="1" x14ac:dyDescent="0.2">
      <c r="A11" s="381" t="s">
        <v>111</v>
      </c>
      <c r="B11" s="381"/>
    </row>
    <row r="12" spans="1:12" s="149" customFormat="1" ht="15.75" customHeight="1" x14ac:dyDescent="0.2">
      <c r="A12" s="160"/>
      <c r="B12" s="161"/>
      <c r="C12" s="162"/>
      <c r="D12" s="161"/>
      <c r="E12" s="163"/>
      <c r="F12" s="164"/>
      <c r="G12" s="165"/>
    </row>
    <row r="13" spans="1:12" s="149" customFormat="1" ht="15.75" customHeight="1" x14ac:dyDescent="0.2">
      <c r="A13" s="160"/>
      <c r="B13" s="393">
        <v>2023</v>
      </c>
      <c r="C13" s="394"/>
      <c r="D13" s="394"/>
      <c r="E13" s="394"/>
      <c r="F13" s="395"/>
      <c r="G13" s="165"/>
      <c r="H13" s="396">
        <v>2024</v>
      </c>
      <c r="I13" s="397"/>
      <c r="J13" s="397"/>
      <c r="K13" s="397"/>
      <c r="L13" s="398"/>
    </row>
    <row r="14" spans="1:12" s="149" customFormat="1" ht="35.65" customHeight="1" x14ac:dyDescent="0.2">
      <c r="A14" s="242" t="s">
        <v>112</v>
      </c>
      <c r="B14" s="183" t="s">
        <v>113</v>
      </c>
      <c r="C14" s="222" t="s">
        <v>114</v>
      </c>
      <c r="D14" s="222" t="s">
        <v>115</v>
      </c>
      <c r="E14" s="222" t="s">
        <v>116</v>
      </c>
      <c r="F14" s="231" t="s">
        <v>117</v>
      </c>
      <c r="G14" s="165"/>
      <c r="H14" s="300" t="s">
        <v>113</v>
      </c>
      <c r="I14" s="236" t="s">
        <v>114</v>
      </c>
      <c r="J14" s="236" t="s">
        <v>115</v>
      </c>
      <c r="K14" s="236" t="s">
        <v>116</v>
      </c>
      <c r="L14" s="301" t="s">
        <v>117</v>
      </c>
    </row>
    <row r="15" spans="1:12" ht="15" customHeight="1" x14ac:dyDescent="0.2">
      <c r="A15" s="243" t="s">
        <v>118</v>
      </c>
      <c r="B15" s="266">
        <v>1</v>
      </c>
      <c r="C15" s="169">
        <v>1</v>
      </c>
      <c r="D15" s="175">
        <f t="shared" ref="D15:D25" si="0">IFERROR((C15/B15),"")</f>
        <v>1</v>
      </c>
      <c r="E15" s="145">
        <v>1</v>
      </c>
      <c r="F15" s="232" t="str">
        <f>IF(D15=0,"",IF(D15&gt;=E15,$I$1,$I$2))</f>
        <v xml:space="preserve">CONFORME </v>
      </c>
      <c r="G15" s="141"/>
      <c r="H15" s="302">
        <v>1</v>
      </c>
      <c r="I15" s="224">
        <v>1</v>
      </c>
      <c r="J15" s="175">
        <f t="shared" ref="J15:J26" si="1">IFERROR((I15/H15),"")</f>
        <v>1</v>
      </c>
      <c r="K15" s="225">
        <v>1</v>
      </c>
      <c r="L15" s="303" t="str">
        <f>IF(J15=0,"",IF(J15&gt;=K15,$I$1,$I$2))</f>
        <v xml:space="preserve">CONFORME </v>
      </c>
    </row>
    <row r="16" spans="1:12" ht="15" customHeight="1" x14ac:dyDescent="0.2">
      <c r="A16" s="243" t="s">
        <v>119</v>
      </c>
      <c r="B16" s="266">
        <v>1</v>
      </c>
      <c r="C16" s="169">
        <v>1</v>
      </c>
      <c r="D16" s="175">
        <f t="shared" si="0"/>
        <v>1</v>
      </c>
      <c r="E16" s="145">
        <v>1</v>
      </c>
      <c r="F16" s="232" t="str">
        <f t="shared" ref="F16:F27" si="2">IF(D16=0,"",IF(D16&gt;=E16,$I$1,$I$2))</f>
        <v xml:space="preserve">CONFORME </v>
      </c>
      <c r="G16" s="141"/>
      <c r="H16" s="302"/>
      <c r="I16" s="224"/>
      <c r="J16" s="175" t="str">
        <f t="shared" si="1"/>
        <v/>
      </c>
      <c r="K16" s="175"/>
      <c r="L16" s="303"/>
    </row>
    <row r="17" spans="1:12" ht="15" customHeight="1" x14ac:dyDescent="0.2">
      <c r="A17" s="243" t="s">
        <v>121</v>
      </c>
      <c r="B17" s="266"/>
      <c r="C17" s="169"/>
      <c r="D17" s="175" t="str">
        <f t="shared" si="0"/>
        <v/>
      </c>
      <c r="E17" s="175"/>
      <c r="F17" s="175"/>
      <c r="G17" s="141"/>
      <c r="H17" s="302">
        <v>1</v>
      </c>
      <c r="I17" s="224">
        <v>1</v>
      </c>
      <c r="J17" s="175">
        <f t="shared" si="1"/>
        <v>1</v>
      </c>
      <c r="K17" s="225">
        <v>1</v>
      </c>
      <c r="L17" s="303" t="str">
        <f>IF(J17=0,"",IF(J17&gt;=K17,$I$1,$I$2))</f>
        <v xml:space="preserve">CONFORME </v>
      </c>
    </row>
    <row r="18" spans="1:12" s="149" customFormat="1" ht="15" customHeight="1" x14ac:dyDescent="0.2">
      <c r="A18" s="243" t="s">
        <v>122</v>
      </c>
      <c r="B18" s="266"/>
      <c r="C18" s="169"/>
      <c r="D18" s="175" t="str">
        <f t="shared" si="0"/>
        <v/>
      </c>
      <c r="E18" s="175"/>
      <c r="F18" s="175"/>
      <c r="G18" s="165"/>
      <c r="H18" s="302">
        <v>2</v>
      </c>
      <c r="I18" s="224">
        <v>2</v>
      </c>
      <c r="J18" s="175">
        <f t="shared" si="1"/>
        <v>1</v>
      </c>
      <c r="K18" s="225">
        <v>1</v>
      </c>
      <c r="L18" s="303" t="str">
        <f>IF(J18=0,"",IF(J18&gt;=K18,$I$1,$I$2))</f>
        <v xml:space="preserve">CONFORME </v>
      </c>
    </row>
    <row r="19" spans="1:12" s="149" customFormat="1" ht="15" customHeight="1" x14ac:dyDescent="0.2">
      <c r="A19" s="243" t="s">
        <v>123</v>
      </c>
      <c r="B19" s="266">
        <v>1</v>
      </c>
      <c r="C19" s="169">
        <v>1</v>
      </c>
      <c r="D19" s="175">
        <f t="shared" si="0"/>
        <v>1</v>
      </c>
      <c r="E19" s="145">
        <v>1</v>
      </c>
      <c r="F19" s="232" t="str">
        <f t="shared" si="2"/>
        <v xml:space="preserve">CONFORME </v>
      </c>
      <c r="G19" s="165"/>
      <c r="H19" s="302"/>
      <c r="I19" s="224"/>
      <c r="J19" s="175" t="str">
        <f t="shared" si="1"/>
        <v/>
      </c>
      <c r="K19" s="175"/>
      <c r="L19" s="304"/>
    </row>
    <row r="20" spans="1:12" s="149" customFormat="1" ht="15" customHeight="1" x14ac:dyDescent="0.2">
      <c r="A20" s="243" t="s">
        <v>124</v>
      </c>
      <c r="B20" s="266"/>
      <c r="C20" s="169"/>
      <c r="D20" s="175" t="str">
        <f t="shared" si="0"/>
        <v/>
      </c>
      <c r="E20" s="175"/>
      <c r="F20" s="175"/>
      <c r="G20" s="165"/>
      <c r="H20" s="302"/>
      <c r="I20" s="224"/>
      <c r="J20" s="175" t="str">
        <f t="shared" si="1"/>
        <v/>
      </c>
      <c r="K20" s="175"/>
      <c r="L20" s="304"/>
    </row>
    <row r="21" spans="1:12" s="149" customFormat="1" ht="15" customHeight="1" x14ac:dyDescent="0.2">
      <c r="A21" s="243" t="s">
        <v>125</v>
      </c>
      <c r="B21" s="266"/>
      <c r="C21" s="169"/>
      <c r="D21" s="175" t="str">
        <f t="shared" si="0"/>
        <v/>
      </c>
      <c r="E21" s="175"/>
      <c r="F21" s="175"/>
      <c r="G21" s="165"/>
      <c r="H21" s="302"/>
      <c r="I21" s="224"/>
      <c r="J21" s="175" t="str">
        <f t="shared" si="1"/>
        <v/>
      </c>
      <c r="K21" s="175"/>
      <c r="L21" s="304"/>
    </row>
    <row r="22" spans="1:12" s="149" customFormat="1" ht="15" customHeight="1" x14ac:dyDescent="0.2">
      <c r="A22" s="243" t="s">
        <v>126</v>
      </c>
      <c r="B22" s="266"/>
      <c r="C22" s="169"/>
      <c r="D22" s="175" t="str">
        <f t="shared" si="0"/>
        <v/>
      </c>
      <c r="E22" s="175"/>
      <c r="F22" s="175"/>
      <c r="G22" s="165"/>
      <c r="H22" s="302"/>
      <c r="I22" s="224"/>
      <c r="J22" s="175" t="str">
        <f t="shared" si="1"/>
        <v/>
      </c>
      <c r="K22" s="175"/>
      <c r="L22" s="304"/>
    </row>
    <row r="23" spans="1:12" s="149" customFormat="1" ht="15" customHeight="1" x14ac:dyDescent="0.2">
      <c r="A23" s="243" t="s">
        <v>136</v>
      </c>
      <c r="B23" s="266">
        <v>2</v>
      </c>
      <c r="C23" s="169">
        <v>2</v>
      </c>
      <c r="D23" s="175">
        <v>1</v>
      </c>
      <c r="E23" s="145">
        <v>1</v>
      </c>
      <c r="F23" s="232" t="str">
        <f t="shared" si="2"/>
        <v xml:space="preserve">CONFORME </v>
      </c>
      <c r="G23" s="165"/>
      <c r="H23" s="302"/>
      <c r="I23" s="224"/>
      <c r="J23" s="175" t="str">
        <f t="shared" si="1"/>
        <v/>
      </c>
      <c r="K23" s="175"/>
      <c r="L23" s="304"/>
    </row>
    <row r="24" spans="1:12" s="149" customFormat="1" ht="15" customHeight="1" x14ac:dyDescent="0.2">
      <c r="A24" s="243" t="s">
        <v>128</v>
      </c>
      <c r="B24" s="266">
        <v>1</v>
      </c>
      <c r="C24" s="169">
        <v>1</v>
      </c>
      <c r="D24" s="175">
        <v>1</v>
      </c>
      <c r="E24" s="145">
        <v>1</v>
      </c>
      <c r="F24" s="232" t="str">
        <f t="shared" si="2"/>
        <v xml:space="preserve">CONFORME </v>
      </c>
      <c r="G24" s="165"/>
      <c r="H24" s="302">
        <v>1</v>
      </c>
      <c r="I24" s="224"/>
      <c r="J24" s="175">
        <f t="shared" si="1"/>
        <v>0</v>
      </c>
      <c r="K24" s="225"/>
      <c r="L24" s="303" t="str">
        <f>IF(J24=0,"",IF(J24&gt;=K24,$I$1,$I$2))</f>
        <v/>
      </c>
    </row>
    <row r="25" spans="1:12" s="149" customFormat="1" ht="15" customHeight="1" x14ac:dyDescent="0.2">
      <c r="A25" s="243" t="s">
        <v>129</v>
      </c>
      <c r="B25" s="266"/>
      <c r="C25" s="169"/>
      <c r="D25" s="175" t="str">
        <f t="shared" si="0"/>
        <v/>
      </c>
      <c r="E25" s="175"/>
      <c r="F25" s="232"/>
      <c r="G25" s="165"/>
      <c r="H25" s="302">
        <v>1</v>
      </c>
      <c r="I25" s="224"/>
      <c r="J25" s="175">
        <f t="shared" si="1"/>
        <v>0</v>
      </c>
      <c r="K25" s="225"/>
      <c r="L25" s="303" t="str">
        <f t="shared" ref="L25" si="3">IF(J25=0,"",IF(J25&gt;=K25,$I$1,$I$2))</f>
        <v/>
      </c>
    </row>
    <row r="26" spans="1:12" s="149" customFormat="1" ht="15" customHeight="1" x14ac:dyDescent="0.2">
      <c r="A26" s="269" t="s">
        <v>130</v>
      </c>
      <c r="B26" s="267"/>
      <c r="C26" s="256"/>
      <c r="D26" s="257"/>
      <c r="E26" s="175"/>
      <c r="F26" s="259" t="str">
        <f t="shared" si="2"/>
        <v/>
      </c>
      <c r="G26" s="165"/>
      <c r="H26" s="305"/>
      <c r="I26" s="264"/>
      <c r="J26" s="257" t="str">
        <f t="shared" si="1"/>
        <v/>
      </c>
      <c r="K26" s="257"/>
      <c r="L26" s="303"/>
    </row>
    <row r="27" spans="1:12" s="149" customFormat="1" ht="25.5" x14ac:dyDescent="0.2">
      <c r="A27" s="268" t="s">
        <v>131</v>
      </c>
      <c r="B27" s="249">
        <f>SUM(B15:B26)</f>
        <v>6</v>
      </c>
      <c r="C27" s="250">
        <f>SUM(C15:C26)</f>
        <v>6</v>
      </c>
      <c r="D27" s="251">
        <f t="shared" ref="D27" si="4">(C27/B27)</f>
        <v>1</v>
      </c>
      <c r="E27" s="252">
        <v>1</v>
      </c>
      <c r="F27" s="253" t="str">
        <f t="shared" si="2"/>
        <v xml:space="preserve">CONFORME </v>
      </c>
      <c r="G27" s="165"/>
      <c r="H27" s="306">
        <f>SUM(H15:H26)</f>
        <v>6</v>
      </c>
      <c r="I27" s="307">
        <f>SUM(I15:I26)</f>
        <v>4</v>
      </c>
      <c r="J27" s="308">
        <f>(I27/H27)</f>
        <v>0.66666666666666663</v>
      </c>
      <c r="K27" s="309">
        <v>1</v>
      </c>
      <c r="L27" s="310" t="str">
        <f>IF(J27=0,"",IF(J27&gt;=K27,$I$1,$I$2))</f>
        <v>NO CONFORME</v>
      </c>
    </row>
    <row r="28" spans="1:12" s="149" customFormat="1" ht="15" customHeight="1" x14ac:dyDescent="0.2">
      <c r="A28" s="381" t="s">
        <v>132</v>
      </c>
      <c r="B28" s="381"/>
      <c r="C28" s="162"/>
      <c r="D28" s="161"/>
      <c r="E28" s="163"/>
      <c r="F28" s="164"/>
      <c r="G28" s="165"/>
    </row>
    <row r="29" spans="1:12" x14ac:dyDescent="0.2">
      <c r="A29" s="382"/>
      <c r="B29" s="383"/>
      <c r="C29" s="383"/>
      <c r="D29" s="383"/>
      <c r="E29" s="383"/>
      <c r="F29" s="384"/>
      <c r="G29" s="147"/>
    </row>
    <row r="30" spans="1:12" x14ac:dyDescent="0.2">
      <c r="A30" s="385"/>
      <c r="B30" s="386"/>
      <c r="C30" s="386"/>
      <c r="D30" s="386"/>
      <c r="E30" s="386"/>
      <c r="F30" s="387"/>
      <c r="G30" s="147"/>
    </row>
    <row r="31" spans="1:12" x14ac:dyDescent="0.2">
      <c r="A31" s="385"/>
      <c r="B31" s="386"/>
      <c r="C31" s="386"/>
      <c r="D31" s="386"/>
      <c r="E31" s="386"/>
      <c r="F31" s="387"/>
      <c r="G31" s="147"/>
    </row>
    <row r="32" spans="1:12" x14ac:dyDescent="0.2">
      <c r="A32" s="385"/>
      <c r="B32" s="386"/>
      <c r="C32" s="386"/>
      <c r="D32" s="386"/>
      <c r="E32" s="386"/>
      <c r="F32" s="387"/>
      <c r="G32" s="147"/>
    </row>
    <row r="33" spans="1:7" x14ac:dyDescent="0.2">
      <c r="A33" s="385"/>
      <c r="B33" s="386"/>
      <c r="C33" s="386"/>
      <c r="D33" s="386"/>
      <c r="E33" s="386"/>
      <c r="F33" s="387"/>
      <c r="G33" s="147"/>
    </row>
    <row r="34" spans="1:7" x14ac:dyDescent="0.2">
      <c r="A34" s="385"/>
      <c r="B34" s="386"/>
      <c r="C34" s="386"/>
      <c r="D34" s="386"/>
      <c r="E34" s="386"/>
      <c r="F34" s="387"/>
      <c r="G34" s="147"/>
    </row>
    <row r="35" spans="1:7" x14ac:dyDescent="0.2">
      <c r="A35" s="385"/>
      <c r="B35" s="386"/>
      <c r="C35" s="386"/>
      <c r="D35" s="386"/>
      <c r="E35" s="386"/>
      <c r="F35" s="387"/>
      <c r="G35" s="147"/>
    </row>
    <row r="36" spans="1:7" x14ac:dyDescent="0.2">
      <c r="A36" s="385"/>
      <c r="B36" s="386"/>
      <c r="C36" s="386"/>
      <c r="D36" s="386"/>
      <c r="E36" s="386"/>
      <c r="F36" s="387"/>
      <c r="G36" s="147"/>
    </row>
    <row r="37" spans="1:7" x14ac:dyDescent="0.2">
      <c r="A37" s="385"/>
      <c r="B37" s="386"/>
      <c r="C37" s="386"/>
      <c r="D37" s="386"/>
      <c r="E37" s="386"/>
      <c r="F37" s="387"/>
      <c r="G37" s="147"/>
    </row>
    <row r="38" spans="1:7" x14ac:dyDescent="0.2">
      <c r="A38" s="385"/>
      <c r="B38" s="386"/>
      <c r="C38" s="386"/>
      <c r="D38" s="386"/>
      <c r="E38" s="386"/>
      <c r="F38" s="387"/>
      <c r="G38" s="147"/>
    </row>
    <row r="39" spans="1:7" x14ac:dyDescent="0.2">
      <c r="A39" s="385"/>
      <c r="B39" s="386"/>
      <c r="C39" s="386"/>
      <c r="D39" s="386"/>
      <c r="E39" s="386"/>
      <c r="F39" s="387"/>
      <c r="G39" s="147"/>
    </row>
    <row r="40" spans="1:7" x14ac:dyDescent="0.2">
      <c r="A40" s="385"/>
      <c r="B40" s="386"/>
      <c r="C40" s="386"/>
      <c r="D40" s="386"/>
      <c r="E40" s="386"/>
      <c r="F40" s="387"/>
      <c r="G40" s="147"/>
    </row>
    <row r="41" spans="1:7" x14ac:dyDescent="0.2">
      <c r="A41" s="385"/>
      <c r="B41" s="386"/>
      <c r="C41" s="386"/>
      <c r="D41" s="386"/>
      <c r="E41" s="386"/>
      <c r="F41" s="387"/>
      <c r="G41" s="147"/>
    </row>
    <row r="42" spans="1:7" x14ac:dyDescent="0.2">
      <c r="A42" s="385"/>
      <c r="B42" s="386"/>
      <c r="C42" s="386"/>
      <c r="D42" s="386"/>
      <c r="E42" s="386"/>
      <c r="F42" s="387"/>
      <c r="G42" s="147"/>
    </row>
    <row r="43" spans="1:7" x14ac:dyDescent="0.2">
      <c r="A43" s="388"/>
      <c r="B43" s="389"/>
      <c r="C43" s="389"/>
      <c r="D43" s="389"/>
      <c r="E43" s="389"/>
      <c r="F43" s="390"/>
      <c r="G43" s="147"/>
    </row>
    <row r="44" spans="1:7" x14ac:dyDescent="0.2">
      <c r="A44" s="378" t="s">
        <v>133</v>
      </c>
      <c r="B44" s="378"/>
    </row>
    <row r="45" spans="1:7" ht="23.25" customHeight="1" x14ac:dyDescent="0.2">
      <c r="A45" s="391"/>
      <c r="B45" s="391"/>
      <c r="C45" s="391"/>
      <c r="D45" s="391"/>
      <c r="E45" s="391"/>
      <c r="F45" s="391"/>
    </row>
    <row r="46" spans="1:7" ht="23.25" customHeight="1" x14ac:dyDescent="0.2">
      <c r="A46" s="392"/>
      <c r="B46" s="392"/>
      <c r="C46" s="392"/>
      <c r="D46" s="392"/>
      <c r="E46" s="392"/>
      <c r="F46" s="392"/>
    </row>
    <row r="47" spans="1:7" x14ac:dyDescent="0.2">
      <c r="A47" s="378" t="s">
        <v>134</v>
      </c>
      <c r="B47" s="378"/>
    </row>
    <row r="48" spans="1:7" ht="19.5" customHeight="1" x14ac:dyDescent="0.2">
      <c r="A48" s="392"/>
      <c r="B48" s="392"/>
      <c r="C48" s="392"/>
      <c r="D48" s="392"/>
      <c r="E48" s="392"/>
      <c r="F48" s="392"/>
      <c r="G48" s="148"/>
    </row>
    <row r="49" spans="1:7" ht="19.5" customHeight="1" x14ac:dyDescent="0.2">
      <c r="A49" s="392"/>
      <c r="B49" s="392"/>
      <c r="C49" s="392"/>
      <c r="D49" s="392"/>
      <c r="E49" s="392"/>
      <c r="F49" s="392"/>
      <c r="G49" s="148"/>
    </row>
    <row r="50" spans="1:7" x14ac:dyDescent="0.2">
      <c r="A50" s="378" t="s">
        <v>135</v>
      </c>
      <c r="B50" s="378"/>
      <c r="C50" s="378"/>
      <c r="D50" s="149"/>
      <c r="E50" s="149"/>
      <c r="F50" s="149"/>
      <c r="G50" s="149"/>
    </row>
    <row r="51" spans="1:7" ht="21" customHeight="1" x14ac:dyDescent="0.2">
      <c r="A51" s="392"/>
      <c r="B51" s="392"/>
      <c r="C51" s="392"/>
      <c r="D51" s="392"/>
      <c r="E51" s="392"/>
      <c r="F51" s="392"/>
      <c r="G51" s="148"/>
    </row>
    <row r="52" spans="1:7" ht="21" customHeight="1" x14ac:dyDescent="0.2">
      <c r="A52" s="392"/>
      <c r="B52" s="392"/>
      <c r="C52" s="392"/>
      <c r="D52" s="392"/>
      <c r="E52" s="392"/>
      <c r="F52" s="392"/>
      <c r="G52" s="148"/>
    </row>
  </sheetData>
  <mergeCells count="25">
    <mergeCell ref="A48:F48"/>
    <mergeCell ref="A49:F49"/>
    <mergeCell ref="A50:C50"/>
    <mergeCell ref="A51:F51"/>
    <mergeCell ref="A52:F52"/>
    <mergeCell ref="A47:B47"/>
    <mergeCell ref="B4:F4"/>
    <mergeCell ref="B5:F5"/>
    <mergeCell ref="B6:F6"/>
    <mergeCell ref="B8:F8"/>
    <mergeCell ref="A10:B10"/>
    <mergeCell ref="A11:B11"/>
    <mergeCell ref="A28:B28"/>
    <mergeCell ref="A29:F43"/>
    <mergeCell ref="A44:B44"/>
    <mergeCell ref="A45:F45"/>
    <mergeCell ref="A46:F46"/>
    <mergeCell ref="B13:F13"/>
    <mergeCell ref="H13:L13"/>
    <mergeCell ref="A1:A3"/>
    <mergeCell ref="B1:D1"/>
    <mergeCell ref="F1:G1"/>
    <mergeCell ref="B2:D3"/>
    <mergeCell ref="F2:G2"/>
    <mergeCell ref="F3:G3"/>
  </mergeCells>
  <conditionalFormatting sqref="B15:C26 D15:D27">
    <cfRule type="containsBlanks" dxfId="60" priority="28">
      <formula>LEN(TRIM(B15))=0</formula>
    </cfRule>
  </conditionalFormatting>
  <conditionalFormatting sqref="D15:D27">
    <cfRule type="containsText" dxfId="59" priority="27" operator="containsText" text="N/A">
      <formula>NOT(ISERROR(SEARCH("N/A",D15)))</formula>
    </cfRule>
  </conditionalFormatting>
  <conditionalFormatting sqref="E25:E26">
    <cfRule type="containsText" dxfId="58" priority="15" operator="containsText" text="N/A">
      <formula>NOT(ISERROR(SEARCH("N/A",E25)))</formula>
    </cfRule>
    <cfRule type="containsBlanks" dxfId="57" priority="16">
      <formula>LEN(TRIM(E25))=0</formula>
    </cfRule>
  </conditionalFormatting>
  <conditionalFormatting sqref="E17:F18">
    <cfRule type="containsText" dxfId="56" priority="11" operator="containsText" text="N/A">
      <formula>NOT(ISERROR(SEARCH("N/A",E17)))</formula>
    </cfRule>
    <cfRule type="containsBlanks" dxfId="55" priority="12">
      <formula>LEN(TRIM(E17))=0</formula>
    </cfRule>
  </conditionalFormatting>
  <conditionalFormatting sqref="E20:F22">
    <cfRule type="containsText" dxfId="54" priority="9" operator="containsText" text="N/A">
      <formula>NOT(ISERROR(SEARCH("N/A",E20)))</formula>
    </cfRule>
    <cfRule type="containsBlanks" dxfId="53" priority="10">
      <formula>LEN(TRIM(E20))=0</formula>
    </cfRule>
  </conditionalFormatting>
  <conditionalFormatting sqref="F15:F16 F19 F23:F27">
    <cfRule type="cellIs" dxfId="52" priority="29" operator="equal">
      <formula>$I$2</formula>
    </cfRule>
    <cfRule type="cellIs" dxfId="51" priority="30" operator="equal">
      <formula>$I$1</formula>
    </cfRule>
  </conditionalFormatting>
  <conditionalFormatting sqref="J15:J27 H15:I26">
    <cfRule type="containsBlanks" dxfId="50" priority="24">
      <formula>LEN(TRIM(H15))=0</formula>
    </cfRule>
  </conditionalFormatting>
  <conditionalFormatting sqref="J15:J27">
    <cfRule type="containsText" dxfId="49" priority="23" operator="containsText" text="N/A">
      <formula>NOT(ISERROR(SEARCH("N/A",J15)))</formula>
    </cfRule>
  </conditionalFormatting>
  <conditionalFormatting sqref="K16">
    <cfRule type="containsText" dxfId="48" priority="13" operator="containsText" text="N/A">
      <formula>NOT(ISERROR(SEARCH("N/A",K16)))</formula>
    </cfRule>
    <cfRule type="containsBlanks" dxfId="47" priority="14">
      <formula>LEN(TRIM(K16))=0</formula>
    </cfRule>
  </conditionalFormatting>
  <conditionalFormatting sqref="K26">
    <cfRule type="containsText" dxfId="46" priority="1" operator="containsText" text="N/A">
      <formula>NOT(ISERROR(SEARCH("N/A",K26)))</formula>
    </cfRule>
    <cfRule type="containsBlanks" dxfId="45" priority="2">
      <formula>LEN(TRIM(K26))=0</formula>
    </cfRule>
  </conditionalFormatting>
  <conditionalFormatting sqref="K19:L23">
    <cfRule type="containsText" dxfId="44" priority="3" operator="containsText" text="N/A">
      <formula>NOT(ISERROR(SEARCH("N/A",K19)))</formula>
    </cfRule>
    <cfRule type="containsBlanks" dxfId="43" priority="4">
      <formula>LEN(TRIM(K19))=0</formula>
    </cfRule>
  </conditionalFormatting>
  <conditionalFormatting sqref="L15:L18 L24:L27">
    <cfRule type="cellIs" dxfId="42" priority="25" operator="equal">
      <formula>$I$2</formula>
    </cfRule>
    <cfRule type="cellIs" dxfId="41" priority="26" operator="equal">
      <formula>$I$1</formula>
    </cfRule>
  </conditionalFormatting>
  <printOptions horizontalCentered="1"/>
  <pageMargins left="0.15748031496062992" right="0.15748031496062992" top="0.15748031496062992" bottom="0.15748031496062992" header="0.19685039370078741" footer="0"/>
  <pageSetup paperSize="9" scale="59" orientation="portrait" r:id="rId1"/>
  <headerFooter alignWithMargins="0">
    <oddHeader xml:space="preserve">&amp;L   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showGridLines="0" view="pageBreakPreview" zoomScale="96" zoomScaleNormal="100" zoomScaleSheetLayoutView="96" workbookViewId="0">
      <selection activeCell="D15" sqref="D15"/>
    </sheetView>
  </sheetViews>
  <sheetFormatPr baseColWidth="10" defaultColWidth="11.42578125" defaultRowHeight="12.75" x14ac:dyDescent="0.2"/>
  <cols>
    <col min="1" max="1" width="17.42578125" style="130" customWidth="1"/>
    <col min="2" max="2" width="16.28515625" style="130" customWidth="1"/>
    <col min="3" max="4" width="15.140625" style="130" customWidth="1"/>
    <col min="5" max="5" width="15.42578125" style="130" customWidth="1"/>
    <col min="6" max="6" width="10.7109375" style="130" customWidth="1"/>
    <col min="7" max="7" width="15" style="130" bestFit="1" customWidth="1"/>
    <col min="8" max="8" width="2.28515625" style="130" customWidth="1"/>
    <col min="9" max="9" width="11.42578125" style="130"/>
    <col min="10" max="10" width="11.42578125" style="130" hidden="1" customWidth="1"/>
    <col min="11" max="16384" width="11.42578125" style="130"/>
  </cols>
  <sheetData>
    <row r="1" spans="1:11" ht="18" customHeight="1" x14ac:dyDescent="0.2">
      <c r="A1" s="362"/>
      <c r="B1" s="365" t="s">
        <v>0</v>
      </c>
      <c r="C1" s="366"/>
      <c r="D1" s="366"/>
      <c r="E1" s="367"/>
      <c r="F1" s="129" t="s">
        <v>97</v>
      </c>
      <c r="G1" s="368" t="s">
        <v>98</v>
      </c>
      <c r="H1" s="369"/>
      <c r="J1" s="130" t="s">
        <v>99</v>
      </c>
    </row>
    <row r="2" spans="1:11" ht="18" customHeight="1" x14ac:dyDescent="0.2">
      <c r="A2" s="363"/>
      <c r="B2" s="370" t="s">
        <v>100</v>
      </c>
      <c r="C2" s="371"/>
      <c r="D2" s="371"/>
      <c r="E2" s="372"/>
      <c r="F2" s="129" t="s">
        <v>101</v>
      </c>
      <c r="G2" s="368">
        <v>1</v>
      </c>
      <c r="H2" s="376"/>
      <c r="J2" s="130" t="s">
        <v>102</v>
      </c>
    </row>
    <row r="3" spans="1:11" ht="18" customHeight="1" x14ac:dyDescent="0.2">
      <c r="A3" s="364"/>
      <c r="B3" s="373"/>
      <c r="C3" s="374"/>
      <c r="D3" s="374"/>
      <c r="E3" s="375"/>
      <c r="F3" s="129" t="s">
        <v>103</v>
      </c>
      <c r="G3" s="377">
        <v>44526</v>
      </c>
      <c r="H3" s="369"/>
    </row>
    <row r="4" spans="1:11" s="149" customFormat="1" ht="25.15" customHeight="1" x14ac:dyDescent="0.2">
      <c r="A4" s="150" t="s">
        <v>104</v>
      </c>
      <c r="B4" s="379" t="str">
        <f>[1]Objetivos!D8</f>
        <v>ORH</v>
      </c>
      <c r="C4" s="379"/>
      <c r="D4" s="379"/>
      <c r="E4" s="379"/>
      <c r="F4" s="379"/>
      <c r="G4" s="379"/>
      <c r="H4" s="151"/>
    </row>
    <row r="5" spans="1:11" s="149" customFormat="1" ht="30" customHeight="1" x14ac:dyDescent="0.2">
      <c r="A5" s="152" t="s">
        <v>105</v>
      </c>
      <c r="B5" s="380" t="str">
        <f>Objetivos!F10</f>
        <v>Mantener y mejorar el Sistema de gestión antisoborno</v>
      </c>
      <c r="C5" s="380"/>
      <c r="D5" s="380"/>
      <c r="E5" s="380"/>
      <c r="F5" s="380"/>
      <c r="G5" s="380"/>
    </row>
    <row r="6" spans="1:11" s="149" customFormat="1" ht="36" customHeight="1" x14ac:dyDescent="0.2">
      <c r="A6" s="152" t="s">
        <v>106</v>
      </c>
      <c r="B6" s="380" t="str">
        <f>Objetivos!G10</f>
        <v>Mejora del SGAS</v>
      </c>
      <c r="C6" s="380"/>
      <c r="D6" s="380"/>
      <c r="E6" s="380"/>
      <c r="F6" s="380"/>
      <c r="G6" s="380"/>
    </row>
    <row r="7" spans="1:11" s="149" customFormat="1" ht="6.75" customHeight="1" x14ac:dyDescent="0.2">
      <c r="A7" s="152"/>
      <c r="B7" s="153"/>
      <c r="C7" s="153"/>
      <c r="D7" s="153"/>
      <c r="E7" s="153"/>
      <c r="F7" s="153"/>
      <c r="G7" s="153"/>
    </row>
    <row r="8" spans="1:11" s="149" customFormat="1" ht="31.5" customHeight="1" x14ac:dyDescent="0.2">
      <c r="A8" s="154" t="s">
        <v>107</v>
      </c>
      <c r="B8" s="399" t="str">
        <f>Objetivos!H10</f>
        <v>(# de hallazgos de auditorìa corregidos / # de hallazgos dejados por los auditores) x 100</v>
      </c>
      <c r="C8" s="400"/>
      <c r="D8" s="400"/>
      <c r="E8" s="400"/>
      <c r="F8" s="400"/>
      <c r="G8" s="401"/>
      <c r="K8" s="155"/>
    </row>
    <row r="9" spans="1:11" s="149" customFormat="1" ht="25.15" customHeight="1" x14ac:dyDescent="0.2">
      <c r="A9" s="152" t="s">
        <v>108</v>
      </c>
      <c r="B9" s="156"/>
      <c r="D9" s="157" t="s">
        <v>109</v>
      </c>
      <c r="E9" s="157"/>
      <c r="F9" s="158">
        <f>Objetivos!I10</f>
        <v>1</v>
      </c>
    </row>
    <row r="10" spans="1:11" s="149" customFormat="1" ht="25.15" customHeight="1" x14ac:dyDescent="0.2">
      <c r="A10" s="381" t="s">
        <v>110</v>
      </c>
      <c r="B10" s="381"/>
      <c r="C10" s="159"/>
    </row>
    <row r="11" spans="1:11" s="149" customFormat="1" x14ac:dyDescent="0.2">
      <c r="A11" s="381" t="s">
        <v>111</v>
      </c>
      <c r="B11" s="381"/>
    </row>
    <row r="12" spans="1:11" s="149" customFormat="1" ht="3" customHeight="1" x14ac:dyDescent="0.2">
      <c r="A12" s="160"/>
      <c r="B12" s="161"/>
      <c r="C12" s="162"/>
      <c r="D12" s="161"/>
      <c r="E12" s="161"/>
      <c r="F12" s="163"/>
      <c r="G12" s="164"/>
      <c r="H12" s="165"/>
    </row>
    <row r="13" spans="1:11" s="149" customFormat="1" ht="40.5" customHeight="1" x14ac:dyDescent="0.2">
      <c r="A13" s="274" t="s">
        <v>137</v>
      </c>
      <c r="B13" s="275" t="s">
        <v>138</v>
      </c>
      <c r="C13" s="275" t="s">
        <v>139</v>
      </c>
      <c r="D13" s="275" t="s">
        <v>140</v>
      </c>
      <c r="E13" s="275" t="s">
        <v>141</v>
      </c>
      <c r="F13" s="275" t="s">
        <v>142</v>
      </c>
      <c r="G13" s="276" t="s">
        <v>117</v>
      </c>
      <c r="H13" s="165"/>
    </row>
    <row r="14" spans="1:11" ht="21" customHeight="1" x14ac:dyDescent="0.2">
      <c r="A14" s="277" t="s">
        <v>143</v>
      </c>
      <c r="B14" s="169">
        <v>4</v>
      </c>
      <c r="C14" s="169">
        <v>4</v>
      </c>
      <c r="D14" s="175">
        <f>C14/B14</f>
        <v>1</v>
      </c>
      <c r="E14" s="175">
        <v>1</v>
      </c>
      <c r="F14" s="145">
        <f>$F$9</f>
        <v>1</v>
      </c>
      <c r="G14" s="232" t="str">
        <f>IF(D14=0,"",IF(D14&gt;=F14,$J$1,$J$2))</f>
        <v xml:space="preserve">CONFORME </v>
      </c>
      <c r="H14" s="141"/>
    </row>
    <row r="15" spans="1:11" ht="24" customHeight="1" x14ac:dyDescent="0.2">
      <c r="A15" s="277" t="s">
        <v>144</v>
      </c>
      <c r="B15" s="169">
        <v>0</v>
      </c>
      <c r="C15" s="169">
        <v>0</v>
      </c>
      <c r="D15" s="175"/>
      <c r="E15" s="175"/>
      <c r="F15" s="145">
        <f>$F$9</f>
        <v>1</v>
      </c>
      <c r="G15" s="232" t="str">
        <f>IF(D15=0,"",IF(D15&gt;=F15,$J$1,$J$2))</f>
        <v/>
      </c>
      <c r="H15" s="141"/>
    </row>
    <row r="16" spans="1:11" ht="21.75" customHeight="1" x14ac:dyDescent="0.2">
      <c r="A16" s="277" t="s">
        <v>145</v>
      </c>
      <c r="B16" s="169"/>
      <c r="C16" s="169"/>
      <c r="D16" s="175" t="e">
        <f t="shared" ref="D16:D18" si="0">C16/B16</f>
        <v>#DIV/0!</v>
      </c>
      <c r="E16" s="175" t="e">
        <f t="shared" ref="E16:E18" si="1">F16-D16</f>
        <v>#DIV/0!</v>
      </c>
      <c r="F16" s="145">
        <f>$F$9</f>
        <v>1</v>
      </c>
      <c r="G16" s="232" t="e">
        <f>IF(D16=0,"",IF(D16&gt;=F16,$J$1,$J$2))</f>
        <v>#DIV/0!</v>
      </c>
      <c r="H16" s="141"/>
    </row>
    <row r="17" spans="1:8" s="149" customFormat="1" ht="21.75" customHeight="1" x14ac:dyDescent="0.2">
      <c r="A17" s="278" t="s">
        <v>146</v>
      </c>
      <c r="B17" s="256"/>
      <c r="C17" s="256"/>
      <c r="D17" s="257" t="e">
        <f t="shared" si="0"/>
        <v>#DIV/0!</v>
      </c>
      <c r="E17" s="257" t="e">
        <f t="shared" si="1"/>
        <v>#DIV/0!</v>
      </c>
      <c r="F17" s="258">
        <f>$F$9</f>
        <v>1</v>
      </c>
      <c r="G17" s="259" t="e">
        <f>IF(D17=0,"",IF(D17&gt;=F17,$J$1,$J$2))</f>
        <v>#DIV/0!</v>
      </c>
      <c r="H17" s="165"/>
    </row>
    <row r="18" spans="1:8" s="149" customFormat="1" ht="31.9" customHeight="1" x14ac:dyDescent="0.2">
      <c r="A18" s="272" t="s">
        <v>131</v>
      </c>
      <c r="B18" s="273">
        <f>SUM(B14:B17)</f>
        <v>4</v>
      </c>
      <c r="C18" s="273">
        <f>SUM(C14:C17)</f>
        <v>4</v>
      </c>
      <c r="D18" s="251">
        <f t="shared" si="0"/>
        <v>1</v>
      </c>
      <c r="E18" s="251">
        <f t="shared" si="1"/>
        <v>0</v>
      </c>
      <c r="F18" s="252">
        <f>$F$9</f>
        <v>1</v>
      </c>
      <c r="G18" s="253" t="str">
        <f>IF(D18=0,"",IF(D18&gt;=F18,$J$1,$J$2))</f>
        <v xml:space="preserve">CONFORME </v>
      </c>
      <c r="H18" s="165"/>
    </row>
    <row r="19" spans="1:8" s="149" customFormat="1" ht="15" customHeight="1" x14ac:dyDescent="0.2">
      <c r="A19" s="381" t="s">
        <v>132</v>
      </c>
      <c r="B19" s="381"/>
      <c r="C19" s="162"/>
      <c r="D19" s="161"/>
      <c r="E19" s="161"/>
      <c r="F19" s="163"/>
      <c r="G19" s="164"/>
      <c r="H19" s="165"/>
    </row>
    <row r="20" spans="1:8" x14ac:dyDescent="0.2">
      <c r="A20" s="382"/>
      <c r="B20" s="383"/>
      <c r="C20" s="383"/>
      <c r="D20" s="383"/>
      <c r="E20" s="383"/>
      <c r="F20" s="383"/>
      <c r="G20" s="384"/>
      <c r="H20" s="147"/>
    </row>
    <row r="21" spans="1:8" x14ac:dyDescent="0.2">
      <c r="A21" s="385"/>
      <c r="B21" s="386"/>
      <c r="C21" s="386"/>
      <c r="D21" s="386"/>
      <c r="E21" s="386"/>
      <c r="F21" s="386"/>
      <c r="G21" s="387"/>
      <c r="H21" s="147"/>
    </row>
    <row r="22" spans="1:8" x14ac:dyDescent="0.2">
      <c r="A22" s="385"/>
      <c r="B22" s="386"/>
      <c r="C22" s="386"/>
      <c r="D22" s="386"/>
      <c r="E22" s="386"/>
      <c r="F22" s="386"/>
      <c r="G22" s="387"/>
      <c r="H22" s="147"/>
    </row>
    <row r="23" spans="1:8" x14ac:dyDescent="0.2">
      <c r="A23" s="385"/>
      <c r="B23" s="386"/>
      <c r="C23" s="386"/>
      <c r="D23" s="386"/>
      <c r="E23" s="386"/>
      <c r="F23" s="386"/>
      <c r="G23" s="387"/>
      <c r="H23" s="147"/>
    </row>
    <row r="24" spans="1:8" x14ac:dyDescent="0.2">
      <c r="A24" s="385"/>
      <c r="B24" s="386"/>
      <c r="C24" s="386"/>
      <c r="D24" s="386"/>
      <c r="E24" s="386"/>
      <c r="F24" s="386"/>
      <c r="G24" s="387"/>
      <c r="H24" s="147"/>
    </row>
    <row r="25" spans="1:8" x14ac:dyDescent="0.2">
      <c r="A25" s="385"/>
      <c r="B25" s="386"/>
      <c r="C25" s="386"/>
      <c r="D25" s="386"/>
      <c r="E25" s="386"/>
      <c r="F25" s="386"/>
      <c r="G25" s="387"/>
      <c r="H25" s="147"/>
    </row>
    <row r="26" spans="1:8" x14ac:dyDescent="0.2">
      <c r="A26" s="385"/>
      <c r="B26" s="386"/>
      <c r="C26" s="386"/>
      <c r="D26" s="386"/>
      <c r="E26" s="386"/>
      <c r="F26" s="386"/>
      <c r="G26" s="387"/>
      <c r="H26" s="147"/>
    </row>
    <row r="27" spans="1:8" x14ac:dyDescent="0.2">
      <c r="A27" s="385"/>
      <c r="B27" s="386"/>
      <c r="C27" s="386"/>
      <c r="D27" s="386"/>
      <c r="E27" s="386"/>
      <c r="F27" s="386"/>
      <c r="G27" s="387"/>
      <c r="H27" s="147"/>
    </row>
    <row r="28" spans="1:8" x14ac:dyDescent="0.2">
      <c r="A28" s="385"/>
      <c r="B28" s="386"/>
      <c r="C28" s="386"/>
      <c r="D28" s="386"/>
      <c r="E28" s="386"/>
      <c r="F28" s="386"/>
      <c r="G28" s="387"/>
      <c r="H28" s="147"/>
    </row>
    <row r="29" spans="1:8" x14ac:dyDescent="0.2">
      <c r="A29" s="385"/>
      <c r="B29" s="386"/>
      <c r="C29" s="386"/>
      <c r="D29" s="386"/>
      <c r="E29" s="386"/>
      <c r="F29" s="386"/>
      <c r="G29" s="387"/>
      <c r="H29" s="147"/>
    </row>
    <row r="30" spans="1:8" x14ac:dyDescent="0.2">
      <c r="A30" s="385"/>
      <c r="B30" s="386"/>
      <c r="C30" s="386"/>
      <c r="D30" s="386"/>
      <c r="E30" s="386"/>
      <c r="F30" s="386"/>
      <c r="G30" s="387"/>
      <c r="H30" s="147"/>
    </row>
    <row r="31" spans="1:8" x14ac:dyDescent="0.2">
      <c r="A31" s="385"/>
      <c r="B31" s="386"/>
      <c r="C31" s="386"/>
      <c r="D31" s="386"/>
      <c r="E31" s="386"/>
      <c r="F31" s="386"/>
      <c r="G31" s="387"/>
      <c r="H31" s="147"/>
    </row>
    <row r="32" spans="1:8" x14ac:dyDescent="0.2">
      <c r="A32" s="385"/>
      <c r="B32" s="386"/>
      <c r="C32" s="386"/>
      <c r="D32" s="386"/>
      <c r="E32" s="386"/>
      <c r="F32" s="386"/>
      <c r="G32" s="387"/>
      <c r="H32" s="147"/>
    </row>
    <row r="33" spans="1:8" x14ac:dyDescent="0.2">
      <c r="A33" s="385"/>
      <c r="B33" s="386"/>
      <c r="C33" s="386"/>
      <c r="D33" s="386"/>
      <c r="E33" s="386"/>
      <c r="F33" s="386"/>
      <c r="G33" s="387"/>
      <c r="H33" s="147"/>
    </row>
    <row r="34" spans="1:8" x14ac:dyDescent="0.2">
      <c r="A34" s="388"/>
      <c r="B34" s="389"/>
      <c r="C34" s="389"/>
      <c r="D34" s="389"/>
      <c r="E34" s="389"/>
      <c r="F34" s="389"/>
      <c r="G34" s="390"/>
      <c r="H34" s="147"/>
    </row>
    <row r="35" spans="1:8" x14ac:dyDescent="0.2">
      <c r="A35" s="378" t="s">
        <v>133</v>
      </c>
      <c r="B35" s="378"/>
    </row>
    <row r="36" spans="1:8" ht="23.25" customHeight="1" x14ac:dyDescent="0.2">
      <c r="A36" s="392" t="s">
        <v>147</v>
      </c>
      <c r="B36" s="392"/>
      <c r="C36" s="392"/>
      <c r="D36" s="392"/>
      <c r="E36" s="392"/>
      <c r="F36" s="392"/>
      <c r="G36" s="392"/>
    </row>
    <row r="37" spans="1:8" ht="23.25" customHeight="1" x14ac:dyDescent="0.2">
      <c r="A37" s="392"/>
      <c r="B37" s="392"/>
      <c r="C37" s="392"/>
      <c r="D37" s="392"/>
      <c r="E37" s="392"/>
      <c r="F37" s="392"/>
      <c r="G37" s="392"/>
    </row>
    <row r="38" spans="1:8" x14ac:dyDescent="0.2">
      <c r="A38" s="378" t="s">
        <v>134</v>
      </c>
      <c r="B38" s="378"/>
    </row>
    <row r="39" spans="1:8" ht="19.5" customHeight="1" x14ac:dyDescent="0.2">
      <c r="A39" s="392" t="s">
        <v>148</v>
      </c>
      <c r="B39" s="392"/>
      <c r="C39" s="392"/>
      <c r="D39" s="392"/>
      <c r="E39" s="392"/>
      <c r="F39" s="392"/>
      <c r="G39" s="392"/>
      <c r="H39" s="148"/>
    </row>
    <row r="40" spans="1:8" ht="19.5" customHeight="1" x14ac:dyDescent="0.2">
      <c r="A40" s="392"/>
      <c r="B40" s="392"/>
      <c r="C40" s="392"/>
      <c r="D40" s="392"/>
      <c r="E40" s="392"/>
      <c r="F40" s="392"/>
      <c r="G40" s="392"/>
      <c r="H40" s="148"/>
    </row>
    <row r="41" spans="1:8" x14ac:dyDescent="0.2">
      <c r="A41" s="378" t="s">
        <v>135</v>
      </c>
      <c r="B41" s="378"/>
      <c r="C41" s="378"/>
      <c r="D41" s="149"/>
      <c r="E41" s="149"/>
      <c r="F41" s="149"/>
      <c r="G41" s="149"/>
      <c r="H41" s="149"/>
    </row>
    <row r="42" spans="1:8" ht="21" customHeight="1" x14ac:dyDescent="0.2">
      <c r="A42" s="392"/>
      <c r="B42" s="392"/>
      <c r="C42" s="392"/>
      <c r="D42" s="392"/>
      <c r="E42" s="392"/>
      <c r="F42" s="392"/>
      <c r="G42" s="392"/>
      <c r="H42" s="148"/>
    </row>
    <row r="43" spans="1:8" ht="21" customHeight="1" x14ac:dyDescent="0.2">
      <c r="A43" s="392"/>
      <c r="B43" s="392"/>
      <c r="C43" s="392"/>
      <c r="D43" s="392"/>
      <c r="E43" s="392"/>
      <c r="F43" s="392"/>
      <c r="G43" s="392"/>
      <c r="H43" s="148"/>
    </row>
  </sheetData>
  <mergeCells count="23">
    <mergeCell ref="A1:A3"/>
    <mergeCell ref="G1:H1"/>
    <mergeCell ref="G2:H2"/>
    <mergeCell ref="G3:H3"/>
    <mergeCell ref="B2:E3"/>
    <mergeCell ref="B1:E1"/>
    <mergeCell ref="A38:B38"/>
    <mergeCell ref="B4:G4"/>
    <mergeCell ref="B5:G5"/>
    <mergeCell ref="B6:G6"/>
    <mergeCell ref="B8:G8"/>
    <mergeCell ref="A10:B10"/>
    <mergeCell ref="A11:B11"/>
    <mergeCell ref="A19:B19"/>
    <mergeCell ref="A20:G34"/>
    <mergeCell ref="A35:B35"/>
    <mergeCell ref="A36:G36"/>
    <mergeCell ref="A37:G37"/>
    <mergeCell ref="A39:G39"/>
    <mergeCell ref="A40:G40"/>
    <mergeCell ref="A41:C41"/>
    <mergeCell ref="A42:G42"/>
    <mergeCell ref="A43:G43"/>
  </mergeCells>
  <conditionalFormatting sqref="B14:C17 D14:E18">
    <cfRule type="containsBlanks" dxfId="40" priority="2">
      <formula>LEN(TRIM(B14))=0</formula>
    </cfRule>
  </conditionalFormatting>
  <conditionalFormatting sqref="D14:E18">
    <cfRule type="containsText" dxfId="39" priority="1" operator="containsText" text="N/A">
      <formula>NOT(ISERROR(SEARCH("N/A",D14)))</formula>
    </cfRule>
  </conditionalFormatting>
  <conditionalFormatting sqref="G14:G18">
    <cfRule type="cellIs" dxfId="38" priority="3" operator="equal">
      <formula>$J$2</formula>
    </cfRule>
    <cfRule type="cellIs" dxfId="37" priority="4" operator="equal">
      <formula>$J$1</formula>
    </cfRule>
  </conditionalFormatting>
  <printOptions horizontalCentered="1"/>
  <pageMargins left="0.15748031496062992" right="0.15748031496062992" top="0.15748031496062992" bottom="0.15748031496062992" header="0.19685039370078741" footer="0"/>
  <pageSetup paperSize="9" scale="93" orientation="portrait" r:id="rId1"/>
  <headerFooter alignWithMargins="0">
    <oddHeader xml:space="preserve">&amp;L  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showGridLines="0" view="pageBreakPreview" zoomScale="96" zoomScaleNormal="100" zoomScaleSheetLayoutView="96" workbookViewId="0">
      <selection activeCell="J36" sqref="J36"/>
    </sheetView>
  </sheetViews>
  <sheetFormatPr baseColWidth="10" defaultColWidth="11.42578125" defaultRowHeight="12.75" x14ac:dyDescent="0.2"/>
  <cols>
    <col min="1" max="1" width="23.28515625" style="130" customWidth="1"/>
    <col min="2" max="2" width="17" style="130" customWidth="1"/>
    <col min="3" max="3" width="14.42578125" style="130" customWidth="1"/>
    <col min="4" max="4" width="16.42578125" style="130" customWidth="1"/>
    <col min="5" max="5" width="10.7109375" style="130" customWidth="1"/>
    <col min="6" max="6" width="18.140625" style="130" customWidth="1"/>
    <col min="7" max="7" width="2.5703125" style="130" customWidth="1"/>
    <col min="8" max="8" width="15.7109375" style="130" customWidth="1"/>
    <col min="9" max="9" width="14.42578125" style="130" customWidth="1"/>
    <col min="10" max="10" width="17" style="130" customWidth="1"/>
    <col min="11" max="11" width="11.42578125" style="130"/>
    <col min="12" max="12" width="15.85546875" style="130" customWidth="1"/>
    <col min="13" max="16384" width="11.42578125" style="130"/>
  </cols>
  <sheetData>
    <row r="1" spans="1:12" ht="18" customHeight="1" x14ac:dyDescent="0.2">
      <c r="A1" s="362"/>
      <c r="B1" s="365" t="s">
        <v>0</v>
      </c>
      <c r="C1" s="366"/>
      <c r="D1" s="367"/>
      <c r="E1" s="129" t="s">
        <v>97</v>
      </c>
      <c r="F1" s="368" t="s">
        <v>98</v>
      </c>
      <c r="G1" s="369"/>
      <c r="I1" s="130" t="s">
        <v>99</v>
      </c>
    </row>
    <row r="2" spans="1:12" ht="18" customHeight="1" x14ac:dyDescent="0.2">
      <c r="A2" s="363"/>
      <c r="B2" s="370" t="s">
        <v>100</v>
      </c>
      <c r="C2" s="371"/>
      <c r="D2" s="372"/>
      <c r="E2" s="129" t="s">
        <v>101</v>
      </c>
      <c r="F2" s="368">
        <v>1</v>
      </c>
      <c r="G2" s="376"/>
    </row>
    <row r="3" spans="1:12" ht="18" customHeight="1" x14ac:dyDescent="0.2">
      <c r="A3" s="364"/>
      <c r="B3" s="373"/>
      <c r="C3" s="374"/>
      <c r="D3" s="375"/>
      <c r="E3" s="129" t="s">
        <v>103</v>
      </c>
      <c r="F3" s="377">
        <v>44526</v>
      </c>
      <c r="G3" s="369"/>
    </row>
    <row r="4" spans="1:12" s="149" customFormat="1" ht="25.15" customHeight="1" x14ac:dyDescent="0.2">
      <c r="A4" s="150" t="s">
        <v>104</v>
      </c>
      <c r="B4" s="379" t="s">
        <v>149</v>
      </c>
      <c r="C4" s="379"/>
      <c r="D4" s="379"/>
      <c r="E4" s="379"/>
      <c r="F4" s="379"/>
      <c r="G4" s="151"/>
    </row>
    <row r="5" spans="1:12" s="149" customFormat="1" ht="23.65" customHeight="1" x14ac:dyDescent="0.2">
      <c r="A5" s="152" t="s">
        <v>105</v>
      </c>
      <c r="B5" s="379" t="str">
        <f>[1]Objetivos!F11</f>
        <v>Consolidar la gestión de intereses y conflicto de intereses en el OSIPTEL</v>
      </c>
      <c r="C5" s="379"/>
      <c r="D5" s="379"/>
      <c r="E5" s="379"/>
      <c r="F5" s="379"/>
    </row>
    <row r="6" spans="1:12" s="149" customFormat="1" ht="30.4" customHeight="1" x14ac:dyDescent="0.2">
      <c r="A6" s="152" t="s">
        <v>106</v>
      </c>
      <c r="B6" s="379" t="s">
        <v>150</v>
      </c>
      <c r="C6" s="379"/>
      <c r="D6" s="379"/>
      <c r="E6" s="379"/>
      <c r="F6" s="379"/>
    </row>
    <row r="7" spans="1:12" s="149" customFormat="1" ht="6.75" customHeight="1" x14ac:dyDescent="0.2">
      <c r="A7" s="152"/>
      <c r="B7" s="153"/>
      <c r="C7" s="153"/>
      <c r="D7" s="153"/>
      <c r="E7" s="153"/>
      <c r="F7" s="153"/>
    </row>
    <row r="8" spans="1:12" s="149" customFormat="1" ht="48" customHeight="1" x14ac:dyDescent="0.2">
      <c r="A8" s="154" t="s">
        <v>107</v>
      </c>
      <c r="B8" s="405" t="s">
        <v>151</v>
      </c>
      <c r="C8" s="406"/>
      <c r="D8" s="406"/>
      <c r="E8" s="406"/>
      <c r="F8" s="407"/>
      <c r="H8" s="162"/>
      <c r="J8" s="155"/>
    </row>
    <row r="9" spans="1:12" s="149" customFormat="1" ht="25.15" customHeight="1" x14ac:dyDescent="0.2">
      <c r="A9" s="190" t="s">
        <v>108</v>
      </c>
      <c r="B9" s="159">
        <v>1</v>
      </c>
      <c r="C9" s="191"/>
      <c r="D9" s="192" t="s">
        <v>109</v>
      </c>
      <c r="E9" s="158">
        <f>[1]Objetivos!I12</f>
        <v>1</v>
      </c>
    </row>
    <row r="10" spans="1:12" s="149" customFormat="1" ht="25.15" customHeight="1" x14ac:dyDescent="0.2">
      <c r="A10" s="408" t="s">
        <v>110</v>
      </c>
      <c r="B10" s="408"/>
      <c r="C10" s="159">
        <v>1</v>
      </c>
    </row>
    <row r="11" spans="1:12" s="149" customFormat="1" ht="19.899999999999999" customHeight="1" thickBot="1" x14ac:dyDescent="0.25">
      <c r="A11" s="381" t="s">
        <v>111</v>
      </c>
      <c r="B11" s="381"/>
    </row>
    <row r="12" spans="1:12" s="149" customFormat="1" ht="19.899999999999999" customHeight="1" thickBot="1" x14ac:dyDescent="0.25">
      <c r="A12" s="152"/>
      <c r="B12" s="409">
        <v>2023</v>
      </c>
      <c r="C12" s="410"/>
      <c r="D12" s="410"/>
      <c r="E12" s="410"/>
      <c r="F12" s="411"/>
      <c r="H12" s="402">
        <v>2024</v>
      </c>
      <c r="I12" s="403"/>
      <c r="J12" s="403"/>
      <c r="K12" s="403"/>
      <c r="L12" s="404"/>
    </row>
    <row r="13" spans="1:12" s="149" customFormat="1" ht="25.5" x14ac:dyDescent="0.2">
      <c r="A13" s="311" t="s">
        <v>112</v>
      </c>
      <c r="B13" s="314" t="s">
        <v>152</v>
      </c>
      <c r="C13" s="222" t="s">
        <v>153</v>
      </c>
      <c r="D13" s="222" t="s">
        <v>140</v>
      </c>
      <c r="E13" s="222" t="s">
        <v>142</v>
      </c>
      <c r="F13" s="315" t="s">
        <v>117</v>
      </c>
      <c r="G13" s="165"/>
      <c r="H13" s="235" t="s">
        <v>152</v>
      </c>
      <c r="I13" s="236" t="s">
        <v>153</v>
      </c>
      <c r="J13" s="236" t="s">
        <v>140</v>
      </c>
      <c r="K13" s="236" t="s">
        <v>142</v>
      </c>
      <c r="L13" s="237" t="s">
        <v>117</v>
      </c>
    </row>
    <row r="14" spans="1:12" ht="15" customHeight="1" x14ac:dyDescent="0.2">
      <c r="A14" s="312" t="s">
        <v>118</v>
      </c>
      <c r="B14" s="316">
        <v>137</v>
      </c>
      <c r="C14" s="168">
        <v>137</v>
      </c>
      <c r="D14" s="171">
        <f>IF(SUM(B14:C14)=0,"N/A",C14/B14)</f>
        <v>1</v>
      </c>
      <c r="E14" s="145">
        <v>1</v>
      </c>
      <c r="F14" s="303" t="str">
        <f>IF(D14=0,"",IF(D14&gt;=E14,$I$1,$I$2))</f>
        <v xml:space="preserve">CONFORME </v>
      </c>
      <c r="G14" s="141"/>
      <c r="H14" s="238">
        <v>147</v>
      </c>
      <c r="I14" s="227">
        <v>147</v>
      </c>
      <c r="J14" s="228">
        <f t="shared" ref="J14:J26" si="0">IF(SUM(H14:I14)=0,"N/A",I14/H14)</f>
        <v>1</v>
      </c>
      <c r="K14" s="225">
        <v>1</v>
      </c>
      <c r="L14" s="232" t="str">
        <f t="shared" ref="L14:L26" si="1">IF(J14=0,"",IF(J14&gt;=K14,$I$1,$I$2))</f>
        <v xml:space="preserve">CONFORME </v>
      </c>
    </row>
    <row r="15" spans="1:12" ht="15" customHeight="1" x14ac:dyDescent="0.2">
      <c r="A15" s="312" t="s">
        <v>119</v>
      </c>
      <c r="B15" s="316">
        <v>138</v>
      </c>
      <c r="C15" s="168">
        <v>138</v>
      </c>
      <c r="D15" s="171">
        <f t="shared" ref="D15:D26" si="2">IF(SUM(B15:C15)=0,"N/A",C15/B15)</f>
        <v>1</v>
      </c>
      <c r="E15" s="145">
        <v>1</v>
      </c>
      <c r="F15" s="303" t="str">
        <f t="shared" ref="F15:F16" si="3">IF(D15=0,"",IF(D15&gt;=E15,$I$1,$I$2))</f>
        <v xml:space="preserve">CONFORME </v>
      </c>
      <c r="G15" s="141"/>
      <c r="H15" s="238">
        <v>147</v>
      </c>
      <c r="I15" s="227">
        <v>147</v>
      </c>
      <c r="J15" s="228">
        <f t="shared" si="0"/>
        <v>1</v>
      </c>
      <c r="K15" s="225">
        <v>1</v>
      </c>
      <c r="L15" s="232" t="str">
        <f t="shared" si="1"/>
        <v xml:space="preserve">CONFORME </v>
      </c>
    </row>
    <row r="16" spans="1:12" ht="15" customHeight="1" x14ac:dyDescent="0.2">
      <c r="A16" s="312" t="s">
        <v>121</v>
      </c>
      <c r="B16" s="316">
        <v>139</v>
      </c>
      <c r="C16" s="168">
        <v>139</v>
      </c>
      <c r="D16" s="171">
        <f t="shared" si="2"/>
        <v>1</v>
      </c>
      <c r="E16" s="145">
        <v>1</v>
      </c>
      <c r="F16" s="303" t="str">
        <f t="shared" si="3"/>
        <v xml:space="preserve">CONFORME </v>
      </c>
      <c r="G16" s="141"/>
      <c r="H16" s="238">
        <v>172</v>
      </c>
      <c r="I16" s="227">
        <v>172</v>
      </c>
      <c r="J16" s="228">
        <f t="shared" si="0"/>
        <v>1</v>
      </c>
      <c r="K16" s="225">
        <v>1</v>
      </c>
      <c r="L16" s="232" t="str">
        <f t="shared" si="1"/>
        <v xml:space="preserve">CONFORME </v>
      </c>
    </row>
    <row r="17" spans="1:12" s="149" customFormat="1" ht="15" customHeight="1" x14ac:dyDescent="0.2">
      <c r="A17" s="312" t="s">
        <v>122</v>
      </c>
      <c r="B17" s="317">
        <v>141</v>
      </c>
      <c r="C17" s="170">
        <v>141</v>
      </c>
      <c r="D17" s="171">
        <f t="shared" si="2"/>
        <v>1</v>
      </c>
      <c r="E17" s="145">
        <v>1</v>
      </c>
      <c r="F17" s="318" t="str">
        <f>IF(D17=0,"",IF(D17&gt;=E17,$I$1,$I$2))</f>
        <v xml:space="preserve">CONFORME </v>
      </c>
      <c r="G17" s="165"/>
      <c r="H17" s="239">
        <v>183</v>
      </c>
      <c r="I17" s="229">
        <v>183</v>
      </c>
      <c r="J17" s="228">
        <f t="shared" si="0"/>
        <v>1</v>
      </c>
      <c r="K17" s="225">
        <v>1</v>
      </c>
      <c r="L17" s="240" t="str">
        <f t="shared" si="1"/>
        <v xml:space="preserve">CONFORME </v>
      </c>
    </row>
    <row r="18" spans="1:12" s="149" customFormat="1" ht="15" customHeight="1" x14ac:dyDescent="0.2">
      <c r="A18" s="312" t="s">
        <v>123</v>
      </c>
      <c r="B18" s="317">
        <v>139</v>
      </c>
      <c r="C18" s="170">
        <v>139</v>
      </c>
      <c r="D18" s="171">
        <f t="shared" si="2"/>
        <v>1</v>
      </c>
      <c r="E18" s="145">
        <v>1</v>
      </c>
      <c r="F18" s="318" t="str">
        <f t="shared" ref="F18:F26" si="4">IF(D18=0,"",IF(D18&gt;=E18,$I$1,$I$2))</f>
        <v xml:space="preserve">CONFORME </v>
      </c>
      <c r="G18" s="165"/>
      <c r="H18" s="239"/>
      <c r="I18" s="229"/>
      <c r="J18" s="228" t="str">
        <f t="shared" si="0"/>
        <v>N/A</v>
      </c>
      <c r="K18" s="225"/>
      <c r="L18" s="299" t="str">
        <f t="shared" si="1"/>
        <v xml:space="preserve">CONFORME </v>
      </c>
    </row>
    <row r="19" spans="1:12" s="149" customFormat="1" ht="15" customHeight="1" x14ac:dyDescent="0.2">
      <c r="A19" s="312" t="s">
        <v>124</v>
      </c>
      <c r="B19" s="317">
        <v>142</v>
      </c>
      <c r="C19" s="170">
        <v>142</v>
      </c>
      <c r="D19" s="171">
        <f t="shared" si="2"/>
        <v>1</v>
      </c>
      <c r="E19" s="145">
        <v>1</v>
      </c>
      <c r="F19" s="318" t="str">
        <f t="shared" si="4"/>
        <v xml:space="preserve">CONFORME </v>
      </c>
      <c r="G19" s="165"/>
      <c r="H19" s="239"/>
      <c r="I19" s="229"/>
      <c r="J19" s="228" t="str">
        <f t="shared" si="0"/>
        <v>N/A</v>
      </c>
      <c r="K19" s="225"/>
      <c r="L19" s="299" t="str">
        <f t="shared" si="1"/>
        <v xml:space="preserve">CONFORME </v>
      </c>
    </row>
    <row r="20" spans="1:12" s="149" customFormat="1" ht="15" customHeight="1" x14ac:dyDescent="0.2">
      <c r="A20" s="312" t="s">
        <v>125</v>
      </c>
      <c r="B20" s="317">
        <v>147</v>
      </c>
      <c r="C20" s="170">
        <v>147</v>
      </c>
      <c r="D20" s="171">
        <f t="shared" si="2"/>
        <v>1</v>
      </c>
      <c r="E20" s="145">
        <v>1</v>
      </c>
      <c r="F20" s="318" t="str">
        <f t="shared" si="4"/>
        <v xml:space="preserve">CONFORME </v>
      </c>
      <c r="G20" s="165"/>
      <c r="H20" s="239"/>
      <c r="I20" s="229"/>
      <c r="J20" s="228" t="str">
        <f t="shared" si="0"/>
        <v>N/A</v>
      </c>
      <c r="K20" s="225"/>
      <c r="L20" s="299" t="str">
        <f t="shared" si="1"/>
        <v xml:space="preserve">CONFORME </v>
      </c>
    </row>
    <row r="21" spans="1:12" s="149" customFormat="1" ht="15" customHeight="1" x14ac:dyDescent="0.2">
      <c r="A21" s="312" t="s">
        <v>126</v>
      </c>
      <c r="B21" s="316">
        <v>145</v>
      </c>
      <c r="C21" s="244">
        <v>145</v>
      </c>
      <c r="D21" s="171">
        <f t="shared" si="2"/>
        <v>1</v>
      </c>
      <c r="E21" s="145">
        <v>1</v>
      </c>
      <c r="F21" s="318" t="str">
        <f t="shared" si="4"/>
        <v xml:space="preserve">CONFORME </v>
      </c>
      <c r="G21" s="165"/>
      <c r="H21" s="241"/>
      <c r="I21" s="226"/>
      <c r="J21" s="228" t="str">
        <f t="shared" si="0"/>
        <v>N/A</v>
      </c>
      <c r="K21" s="225"/>
      <c r="L21" s="299" t="str">
        <f t="shared" si="1"/>
        <v xml:space="preserve">CONFORME </v>
      </c>
    </row>
    <row r="22" spans="1:12" s="149" customFormat="1" ht="15" customHeight="1" x14ac:dyDescent="0.2">
      <c r="A22" s="312" t="s">
        <v>136</v>
      </c>
      <c r="B22" s="316">
        <v>146</v>
      </c>
      <c r="C22" s="244">
        <v>146</v>
      </c>
      <c r="D22" s="171">
        <f t="shared" si="2"/>
        <v>1</v>
      </c>
      <c r="E22" s="145">
        <v>1</v>
      </c>
      <c r="F22" s="318" t="str">
        <f t="shared" si="4"/>
        <v xml:space="preserve">CONFORME </v>
      </c>
      <c r="G22" s="165"/>
      <c r="H22" s="241"/>
      <c r="I22" s="226"/>
      <c r="J22" s="228" t="str">
        <f t="shared" si="0"/>
        <v>N/A</v>
      </c>
      <c r="K22" s="225"/>
      <c r="L22" s="299" t="str">
        <f t="shared" si="1"/>
        <v xml:space="preserve">CONFORME </v>
      </c>
    </row>
    <row r="23" spans="1:12" s="149" customFormat="1" ht="15" customHeight="1" x14ac:dyDescent="0.2">
      <c r="A23" s="312" t="s">
        <v>128</v>
      </c>
      <c r="B23" s="316">
        <v>148</v>
      </c>
      <c r="C23" s="244">
        <v>148</v>
      </c>
      <c r="D23" s="171">
        <f t="shared" si="2"/>
        <v>1</v>
      </c>
      <c r="E23" s="145">
        <v>1</v>
      </c>
      <c r="F23" s="318" t="str">
        <f t="shared" si="4"/>
        <v xml:space="preserve">CONFORME </v>
      </c>
      <c r="G23" s="165"/>
      <c r="H23" s="241"/>
      <c r="I23" s="226"/>
      <c r="J23" s="228" t="str">
        <f t="shared" si="0"/>
        <v>N/A</v>
      </c>
      <c r="K23" s="225"/>
      <c r="L23" s="299" t="str">
        <f t="shared" si="1"/>
        <v xml:space="preserve">CONFORME </v>
      </c>
    </row>
    <row r="24" spans="1:12" s="149" customFormat="1" ht="15" customHeight="1" x14ac:dyDescent="0.2">
      <c r="A24" s="312" t="s">
        <v>129</v>
      </c>
      <c r="B24" s="316">
        <v>151</v>
      </c>
      <c r="C24" s="244">
        <v>151</v>
      </c>
      <c r="D24" s="171">
        <f t="shared" si="2"/>
        <v>1</v>
      </c>
      <c r="E24" s="145">
        <v>1</v>
      </c>
      <c r="F24" s="318" t="str">
        <f t="shared" si="4"/>
        <v xml:space="preserve">CONFORME </v>
      </c>
      <c r="G24" s="165"/>
      <c r="H24" s="241"/>
      <c r="I24" s="226"/>
      <c r="J24" s="228" t="str">
        <f t="shared" si="0"/>
        <v>N/A</v>
      </c>
      <c r="K24" s="225"/>
      <c r="L24" s="299" t="str">
        <f t="shared" si="1"/>
        <v xml:space="preserve">CONFORME </v>
      </c>
    </row>
    <row r="25" spans="1:12" s="149" customFormat="1" ht="15" customHeight="1" x14ac:dyDescent="0.2">
      <c r="A25" s="312" t="s">
        <v>130</v>
      </c>
      <c r="B25" s="316">
        <v>147</v>
      </c>
      <c r="C25" s="244">
        <v>147</v>
      </c>
      <c r="D25" s="171">
        <f t="shared" si="2"/>
        <v>1</v>
      </c>
      <c r="E25" s="145">
        <v>1</v>
      </c>
      <c r="F25" s="318" t="str">
        <f t="shared" si="4"/>
        <v xml:space="preserve">CONFORME </v>
      </c>
      <c r="G25" s="165"/>
      <c r="H25" s="241"/>
      <c r="I25" s="226"/>
      <c r="J25" s="228" t="str">
        <f t="shared" si="0"/>
        <v>N/A</v>
      </c>
      <c r="K25" s="225"/>
      <c r="L25" s="299" t="str">
        <f t="shared" si="1"/>
        <v xml:space="preserve">CONFORME </v>
      </c>
    </row>
    <row r="26" spans="1:12" s="329" customFormat="1" ht="17.45" customHeight="1" thickBot="1" x14ac:dyDescent="0.25">
      <c r="A26" s="313" t="s">
        <v>131</v>
      </c>
      <c r="B26" s="319">
        <v>1</v>
      </c>
      <c r="C26" s="320">
        <v>1</v>
      </c>
      <c r="D26" s="321">
        <f t="shared" si="2"/>
        <v>1</v>
      </c>
      <c r="E26" s="322">
        <v>1</v>
      </c>
      <c r="F26" s="323" t="str">
        <f t="shared" si="4"/>
        <v xml:space="preserve">CONFORME </v>
      </c>
      <c r="G26" s="165"/>
      <c r="H26" s="324">
        <f>SUM(H25:H25)</f>
        <v>0</v>
      </c>
      <c r="I26" s="325">
        <f>SUM(I25:I25)</f>
        <v>0</v>
      </c>
      <c r="J26" s="326" t="str">
        <f t="shared" si="0"/>
        <v>N/A</v>
      </c>
      <c r="K26" s="327"/>
      <c r="L26" s="328" t="str">
        <f t="shared" si="1"/>
        <v xml:space="preserve">CONFORME </v>
      </c>
    </row>
    <row r="27" spans="1:12" s="149" customFormat="1" ht="15" customHeight="1" x14ac:dyDescent="0.2">
      <c r="A27" s="381" t="s">
        <v>132</v>
      </c>
      <c r="B27" s="381"/>
      <c r="C27" s="162"/>
      <c r="D27" s="161"/>
      <c r="E27" s="163"/>
      <c r="F27" s="164"/>
      <c r="G27" s="165"/>
    </row>
    <row r="28" spans="1:12" x14ac:dyDescent="0.2">
      <c r="A28" s="382"/>
      <c r="B28" s="383"/>
      <c r="C28" s="383"/>
      <c r="D28" s="383"/>
      <c r="E28" s="383"/>
      <c r="F28" s="384"/>
      <c r="G28" s="147"/>
    </row>
    <row r="29" spans="1:12" x14ac:dyDescent="0.2">
      <c r="A29" s="385"/>
      <c r="B29" s="386"/>
      <c r="C29" s="386"/>
      <c r="D29" s="386"/>
      <c r="E29" s="386"/>
      <c r="F29" s="387"/>
      <c r="G29" s="147"/>
    </row>
    <row r="30" spans="1:12" x14ac:dyDescent="0.2">
      <c r="A30" s="385"/>
      <c r="B30" s="386"/>
      <c r="C30" s="386"/>
      <c r="D30" s="386"/>
      <c r="E30" s="386"/>
      <c r="F30" s="387"/>
      <c r="G30" s="147"/>
    </row>
    <row r="31" spans="1:12" x14ac:dyDescent="0.2">
      <c r="A31" s="385"/>
      <c r="B31" s="386"/>
      <c r="C31" s="386"/>
      <c r="D31" s="386"/>
      <c r="E31" s="386"/>
      <c r="F31" s="387"/>
      <c r="G31" s="147"/>
    </row>
    <row r="32" spans="1:12" x14ac:dyDescent="0.2">
      <c r="A32" s="385"/>
      <c r="B32" s="386"/>
      <c r="C32" s="386"/>
      <c r="D32" s="386"/>
      <c r="E32" s="386"/>
      <c r="F32" s="387"/>
      <c r="G32" s="147"/>
    </row>
    <row r="33" spans="1:7" x14ac:dyDescent="0.2">
      <c r="A33" s="385"/>
      <c r="B33" s="386"/>
      <c r="C33" s="386"/>
      <c r="D33" s="386"/>
      <c r="E33" s="386"/>
      <c r="F33" s="387"/>
      <c r="G33" s="147"/>
    </row>
    <row r="34" spans="1:7" x14ac:dyDescent="0.2">
      <c r="A34" s="385"/>
      <c r="B34" s="386"/>
      <c r="C34" s="386"/>
      <c r="D34" s="386"/>
      <c r="E34" s="386"/>
      <c r="F34" s="387"/>
      <c r="G34" s="147"/>
    </row>
    <row r="35" spans="1:7" x14ac:dyDescent="0.2">
      <c r="A35" s="385"/>
      <c r="B35" s="386"/>
      <c r="C35" s="386"/>
      <c r="D35" s="386"/>
      <c r="E35" s="386"/>
      <c r="F35" s="387"/>
      <c r="G35" s="147"/>
    </row>
    <row r="36" spans="1:7" x14ac:dyDescent="0.2">
      <c r="A36" s="385"/>
      <c r="B36" s="386"/>
      <c r="C36" s="386"/>
      <c r="D36" s="386"/>
      <c r="E36" s="386"/>
      <c r="F36" s="387"/>
      <c r="G36" s="147"/>
    </row>
    <row r="37" spans="1:7" x14ac:dyDescent="0.2">
      <c r="A37" s="385"/>
      <c r="B37" s="386"/>
      <c r="C37" s="386"/>
      <c r="D37" s="386"/>
      <c r="E37" s="386"/>
      <c r="F37" s="387"/>
      <c r="G37" s="147"/>
    </row>
    <row r="38" spans="1:7" x14ac:dyDescent="0.2">
      <c r="A38" s="385"/>
      <c r="B38" s="386"/>
      <c r="C38" s="386"/>
      <c r="D38" s="386"/>
      <c r="E38" s="386"/>
      <c r="F38" s="387"/>
      <c r="G38" s="147"/>
    </row>
    <row r="39" spans="1:7" x14ac:dyDescent="0.2">
      <c r="A39" s="385"/>
      <c r="B39" s="386"/>
      <c r="C39" s="386"/>
      <c r="D39" s="386"/>
      <c r="E39" s="386"/>
      <c r="F39" s="387"/>
      <c r="G39" s="147"/>
    </row>
    <row r="40" spans="1:7" x14ac:dyDescent="0.2">
      <c r="A40" s="385"/>
      <c r="B40" s="386"/>
      <c r="C40" s="386"/>
      <c r="D40" s="386"/>
      <c r="E40" s="386"/>
      <c r="F40" s="387"/>
      <c r="G40" s="147"/>
    </row>
    <row r="41" spans="1:7" x14ac:dyDescent="0.2">
      <c r="A41" s="385"/>
      <c r="B41" s="386"/>
      <c r="C41" s="386"/>
      <c r="D41" s="386"/>
      <c r="E41" s="386"/>
      <c r="F41" s="387"/>
      <c r="G41" s="147"/>
    </row>
    <row r="42" spans="1:7" x14ac:dyDescent="0.2">
      <c r="A42" s="388"/>
      <c r="B42" s="389"/>
      <c r="C42" s="389"/>
      <c r="D42" s="389"/>
      <c r="E42" s="389"/>
      <c r="F42" s="390"/>
      <c r="G42" s="147"/>
    </row>
    <row r="43" spans="1:7" x14ac:dyDescent="0.2">
      <c r="A43" s="378" t="s">
        <v>133</v>
      </c>
      <c r="B43" s="378"/>
    </row>
    <row r="44" spans="1:7" ht="23.25" customHeight="1" x14ac:dyDescent="0.2">
      <c r="A44" s="392"/>
      <c r="B44" s="392"/>
      <c r="C44" s="392"/>
      <c r="D44" s="392"/>
      <c r="E44" s="392"/>
      <c r="F44" s="392"/>
    </row>
    <row r="45" spans="1:7" ht="23.25" customHeight="1" x14ac:dyDescent="0.2">
      <c r="A45" s="392"/>
      <c r="B45" s="392"/>
      <c r="C45" s="392"/>
      <c r="D45" s="392"/>
      <c r="E45" s="392"/>
      <c r="F45" s="392"/>
    </row>
    <row r="46" spans="1:7" x14ac:dyDescent="0.2">
      <c r="A46" s="378" t="s">
        <v>134</v>
      </c>
      <c r="B46" s="378"/>
    </row>
    <row r="47" spans="1:7" ht="19.5" customHeight="1" x14ac:dyDescent="0.2">
      <c r="A47" s="392"/>
      <c r="B47" s="392"/>
      <c r="C47" s="392"/>
      <c r="D47" s="392"/>
      <c r="E47" s="392"/>
      <c r="F47" s="392"/>
      <c r="G47" s="148"/>
    </row>
    <row r="48" spans="1:7" ht="19.5" customHeight="1" x14ac:dyDescent="0.2">
      <c r="A48" s="392"/>
      <c r="B48" s="392"/>
      <c r="C48" s="392"/>
      <c r="D48" s="392"/>
      <c r="E48" s="392"/>
      <c r="F48" s="392"/>
      <c r="G48" s="148"/>
    </row>
    <row r="49" spans="1:7" x14ac:dyDescent="0.2">
      <c r="A49" s="378" t="s">
        <v>135</v>
      </c>
      <c r="B49" s="378"/>
      <c r="C49" s="378"/>
      <c r="D49" s="149"/>
      <c r="E49" s="149"/>
      <c r="F49" s="149"/>
      <c r="G49" s="149"/>
    </row>
    <row r="50" spans="1:7" ht="21" customHeight="1" x14ac:dyDescent="0.2">
      <c r="A50" s="392"/>
      <c r="B50" s="392"/>
      <c r="C50" s="392"/>
      <c r="D50" s="392"/>
      <c r="E50" s="392"/>
      <c r="F50" s="392"/>
      <c r="G50" s="148"/>
    </row>
    <row r="51" spans="1:7" ht="21" customHeight="1" x14ac:dyDescent="0.2">
      <c r="A51" s="392"/>
      <c r="B51" s="392"/>
      <c r="C51" s="392"/>
      <c r="D51" s="392"/>
      <c r="E51" s="392"/>
      <c r="F51" s="392"/>
      <c r="G51" s="148"/>
    </row>
  </sheetData>
  <mergeCells count="25">
    <mergeCell ref="A47:F47"/>
    <mergeCell ref="A48:F48"/>
    <mergeCell ref="A49:C49"/>
    <mergeCell ref="A50:F50"/>
    <mergeCell ref="A51:F51"/>
    <mergeCell ref="A46:B46"/>
    <mergeCell ref="B4:F4"/>
    <mergeCell ref="B5:F5"/>
    <mergeCell ref="B6:F6"/>
    <mergeCell ref="B8:F8"/>
    <mergeCell ref="A27:B27"/>
    <mergeCell ref="A28:F42"/>
    <mergeCell ref="A43:B43"/>
    <mergeCell ref="A44:F44"/>
    <mergeCell ref="A45:F45"/>
    <mergeCell ref="A10:B10"/>
    <mergeCell ref="A11:B11"/>
    <mergeCell ref="B12:F12"/>
    <mergeCell ref="H12:L12"/>
    <mergeCell ref="A1:A3"/>
    <mergeCell ref="B1:D1"/>
    <mergeCell ref="F1:G1"/>
    <mergeCell ref="B2:D3"/>
    <mergeCell ref="F2:G2"/>
    <mergeCell ref="F3:G3"/>
  </mergeCells>
  <conditionalFormatting sqref="B14:C16">
    <cfRule type="containsBlanks" dxfId="36" priority="9">
      <formula>LEN(TRIM(B14))=0</formula>
    </cfRule>
  </conditionalFormatting>
  <conditionalFormatting sqref="B17:C20">
    <cfRule type="containsBlanks" dxfId="35" priority="12">
      <formula>LEN(TRIM(B17))=0</formula>
    </cfRule>
  </conditionalFormatting>
  <conditionalFormatting sqref="B21:C26">
    <cfRule type="containsBlanks" dxfId="34" priority="1">
      <formula>LEN(TRIM(B21))=0</formula>
    </cfRule>
  </conditionalFormatting>
  <conditionalFormatting sqref="D14:D26">
    <cfRule type="containsBlanks" dxfId="33" priority="8">
      <formula>LEN(TRIM(D14))=0</formula>
    </cfRule>
  </conditionalFormatting>
  <conditionalFormatting sqref="F14:F26">
    <cfRule type="cellIs" dxfId="32" priority="10" operator="equal">
      <formula>$I$2</formula>
    </cfRule>
    <cfRule type="cellIs" dxfId="31" priority="11" operator="equal">
      <formula>$I$1</formula>
    </cfRule>
  </conditionalFormatting>
  <conditionalFormatting sqref="H14:I16">
    <cfRule type="containsBlanks" dxfId="30" priority="4">
      <formula>LEN(TRIM(H14))=0</formula>
    </cfRule>
  </conditionalFormatting>
  <conditionalFormatting sqref="H17:I25">
    <cfRule type="containsBlanks" dxfId="29" priority="7">
      <formula>LEN(TRIM(H17))=0</formula>
    </cfRule>
  </conditionalFormatting>
  <conditionalFormatting sqref="J14:J26">
    <cfRule type="containsBlanks" dxfId="28" priority="3">
      <formula>LEN(TRIM(J14))=0</formula>
    </cfRule>
  </conditionalFormatting>
  <conditionalFormatting sqref="L14:L26">
    <cfRule type="cellIs" dxfId="27" priority="5" operator="equal">
      <formula>$I$2</formula>
    </cfRule>
    <cfRule type="cellIs" dxfId="26" priority="6" operator="equal">
      <formula>$I$1</formula>
    </cfRule>
  </conditionalFormatting>
  <printOptions horizontalCentered="1"/>
  <pageMargins left="0.15748031496062992" right="0.15748031496062992" top="0.15748031496062992" bottom="0.15748031496062992" header="0.19685039370078741" footer="0"/>
  <pageSetup paperSize="9" scale="57" orientation="portrait" r:id="rId1"/>
  <headerFooter alignWithMargins="0">
    <oddHeader xml:space="preserve">&amp;L  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view="pageBreakPreview" zoomScale="96" zoomScaleNormal="100" zoomScaleSheetLayoutView="96" workbookViewId="0">
      <selection activeCell="N9" sqref="N9"/>
    </sheetView>
  </sheetViews>
  <sheetFormatPr baseColWidth="10" defaultColWidth="11.42578125" defaultRowHeight="12.75" x14ac:dyDescent="0.2"/>
  <cols>
    <col min="1" max="1" width="17.42578125" style="130" customWidth="1"/>
    <col min="2" max="2" width="21" style="130" customWidth="1"/>
    <col min="3" max="3" width="18.7109375" style="130" customWidth="1"/>
    <col min="4" max="4" width="17.42578125" style="130" customWidth="1"/>
    <col min="5" max="5" width="10.7109375" style="130" customWidth="1"/>
    <col min="6" max="6" width="15" style="130" bestFit="1" customWidth="1"/>
    <col min="7" max="7" width="2.28515625" style="130" customWidth="1"/>
    <col min="8" max="9" width="14.85546875" style="130" customWidth="1"/>
    <col min="10" max="10" width="15" style="130" customWidth="1"/>
    <col min="11" max="11" width="14.140625" style="130" customWidth="1"/>
    <col min="12" max="12" width="17.5703125" style="130" customWidth="1"/>
    <col min="13" max="16384" width="11.42578125" style="130"/>
  </cols>
  <sheetData>
    <row r="1" spans="1:12" ht="18" customHeight="1" x14ac:dyDescent="0.2">
      <c r="A1" s="362"/>
      <c r="B1" s="365" t="s">
        <v>0</v>
      </c>
      <c r="C1" s="366"/>
      <c r="D1" s="367"/>
      <c r="E1" s="129" t="s">
        <v>97</v>
      </c>
      <c r="F1" s="368" t="s">
        <v>98</v>
      </c>
      <c r="G1" s="369"/>
      <c r="I1" s="279" t="s">
        <v>99</v>
      </c>
    </row>
    <row r="2" spans="1:12" ht="18" customHeight="1" x14ac:dyDescent="0.2">
      <c r="A2" s="363"/>
      <c r="B2" s="370" t="s">
        <v>100</v>
      </c>
      <c r="C2" s="371"/>
      <c r="D2" s="372"/>
      <c r="E2" s="129" t="s">
        <v>101</v>
      </c>
      <c r="F2" s="368">
        <v>1</v>
      </c>
      <c r="G2" s="376"/>
      <c r="I2" s="279" t="s">
        <v>102</v>
      </c>
    </row>
    <row r="3" spans="1:12" ht="18" customHeight="1" x14ac:dyDescent="0.2">
      <c r="A3" s="364"/>
      <c r="B3" s="373"/>
      <c r="C3" s="374"/>
      <c r="D3" s="375"/>
      <c r="E3" s="129" t="s">
        <v>103</v>
      </c>
      <c r="F3" s="377">
        <v>44526</v>
      </c>
      <c r="G3" s="369"/>
    </row>
    <row r="4" spans="1:12" s="149" customFormat="1" ht="25.15" customHeight="1" x14ac:dyDescent="0.2">
      <c r="A4" s="150" t="s">
        <v>104</v>
      </c>
      <c r="B4" s="379" t="s">
        <v>89</v>
      </c>
      <c r="C4" s="379"/>
      <c r="D4" s="379"/>
      <c r="E4" s="379"/>
      <c r="F4" s="379"/>
      <c r="G4" s="151"/>
    </row>
    <row r="5" spans="1:12" s="149" customFormat="1" ht="30" customHeight="1" x14ac:dyDescent="0.2">
      <c r="A5" s="152" t="s">
        <v>105</v>
      </c>
      <c r="B5" s="380" t="str">
        <f>[1]Objetivos!F11</f>
        <v>Consolidar la gestión de intereses y conflicto de intereses en el OSIPTEL</v>
      </c>
      <c r="C5" s="380"/>
      <c r="D5" s="380"/>
      <c r="E5" s="380"/>
      <c r="F5" s="380"/>
    </row>
    <row r="6" spans="1:12" s="149" customFormat="1" ht="28.15" customHeight="1" x14ac:dyDescent="0.2">
      <c r="A6" s="152" t="s">
        <v>106</v>
      </c>
      <c r="B6" s="380" t="str">
        <f>[1]Objetivos!G12</f>
        <v>Declaración Jurada de Conflicto de intereses</v>
      </c>
      <c r="C6" s="380"/>
      <c r="D6" s="380"/>
      <c r="E6" s="380"/>
      <c r="F6" s="380"/>
    </row>
    <row r="7" spans="1:12" s="149" customFormat="1" ht="6.75" customHeight="1" x14ac:dyDescent="0.2">
      <c r="A7" s="152"/>
      <c r="B7" s="153"/>
      <c r="C7" s="153"/>
      <c r="D7" s="153"/>
      <c r="E7" s="153"/>
      <c r="F7" s="153"/>
    </row>
    <row r="8" spans="1:12" s="149" customFormat="1" ht="31.5" customHeight="1" x14ac:dyDescent="0.2">
      <c r="A8" s="154" t="s">
        <v>107</v>
      </c>
      <c r="B8" s="399" t="str">
        <f>[1]Objetivos!H12</f>
        <v>% de Declaciones Juradas de Conflictos de Interes presentadas ante el OSIPTEL
(Cumplimiento de la Matriz del Plan de integridad y lucha contra la corrupción)</v>
      </c>
      <c r="C8" s="400"/>
      <c r="D8" s="400"/>
      <c r="E8" s="400"/>
      <c r="F8" s="401"/>
      <c r="J8" s="155"/>
    </row>
    <row r="9" spans="1:12" s="149" customFormat="1" ht="25.15" customHeight="1" x14ac:dyDescent="0.2">
      <c r="A9" s="152" t="s">
        <v>108</v>
      </c>
      <c r="B9" s="159">
        <v>1</v>
      </c>
      <c r="D9" s="157" t="s">
        <v>109</v>
      </c>
      <c r="E9" s="158">
        <f>[1]Objetivos!I12</f>
        <v>1</v>
      </c>
    </row>
    <row r="10" spans="1:12" s="149" customFormat="1" ht="25.15" customHeight="1" x14ac:dyDescent="0.2">
      <c r="A10" s="381" t="s">
        <v>110</v>
      </c>
      <c r="B10" s="381"/>
      <c r="C10" s="159">
        <v>1</v>
      </c>
    </row>
    <row r="11" spans="1:12" s="149" customFormat="1" x14ac:dyDescent="0.2">
      <c r="A11" s="381" t="s">
        <v>111</v>
      </c>
      <c r="B11" s="381"/>
    </row>
    <row r="12" spans="1:12" s="149" customFormat="1" ht="3" customHeight="1" x14ac:dyDescent="0.2">
      <c r="A12" s="160"/>
      <c r="B12" s="161"/>
      <c r="C12" s="162"/>
      <c r="D12" s="161"/>
      <c r="E12" s="163"/>
      <c r="F12" s="164"/>
      <c r="G12" s="165"/>
    </row>
    <row r="13" spans="1:12" s="149" customFormat="1" ht="16.5" customHeight="1" x14ac:dyDescent="0.2">
      <c r="A13" s="160"/>
      <c r="B13" s="417">
        <v>2023</v>
      </c>
      <c r="C13" s="418"/>
      <c r="D13" s="418"/>
      <c r="E13" s="418"/>
      <c r="F13" s="419"/>
      <c r="G13" s="165"/>
      <c r="H13" s="412">
        <v>2024</v>
      </c>
      <c r="I13" s="413"/>
      <c r="J13" s="413"/>
      <c r="K13" s="413"/>
      <c r="L13" s="414"/>
    </row>
    <row r="14" spans="1:12" s="149" customFormat="1" ht="38.25" x14ac:dyDescent="0.2">
      <c r="A14" s="142" t="s">
        <v>112</v>
      </c>
      <c r="B14" s="222" t="s">
        <v>154</v>
      </c>
      <c r="C14" s="222" t="s">
        <v>155</v>
      </c>
      <c r="D14" s="222" t="s">
        <v>115</v>
      </c>
      <c r="E14" s="222" t="s">
        <v>116</v>
      </c>
      <c r="F14" s="222" t="s">
        <v>117</v>
      </c>
      <c r="G14" s="165"/>
      <c r="H14" s="270" t="s">
        <v>154</v>
      </c>
      <c r="I14" s="223" t="s">
        <v>155</v>
      </c>
      <c r="J14" s="223" t="s">
        <v>115</v>
      </c>
      <c r="K14" s="223" t="s">
        <v>116</v>
      </c>
      <c r="L14" s="271" t="s">
        <v>117</v>
      </c>
    </row>
    <row r="15" spans="1:12" ht="15" customHeight="1" x14ac:dyDescent="0.2">
      <c r="A15" s="189" t="s">
        <v>118</v>
      </c>
      <c r="B15" s="169">
        <v>615</v>
      </c>
      <c r="C15" s="169">
        <v>613</v>
      </c>
      <c r="D15" s="171">
        <v>1</v>
      </c>
      <c r="E15" s="145">
        <f>$E$9</f>
        <v>1</v>
      </c>
      <c r="F15" s="146" t="str">
        <f>IF(D15=0,"",IF(D15&gt;=E15,$I$1,$I$2))</f>
        <v xml:space="preserve">CONFORME </v>
      </c>
      <c r="G15" s="141"/>
      <c r="H15" s="247">
        <v>660</v>
      </c>
      <c r="I15" s="224">
        <v>660</v>
      </c>
      <c r="J15" s="228">
        <v>1</v>
      </c>
      <c r="K15" s="225">
        <f t="shared" ref="K15:K27" si="0">$E$9</f>
        <v>1</v>
      </c>
      <c r="L15" s="232" t="str">
        <f t="shared" ref="L15:L27" si="1">IF(J15=0,"",IF(J15&gt;=K15,$I$1,$I$2))</f>
        <v xml:space="preserve">CONFORME </v>
      </c>
    </row>
    <row r="16" spans="1:12" ht="15" customHeight="1" x14ac:dyDescent="0.2">
      <c r="A16" s="189" t="s">
        <v>119</v>
      </c>
      <c r="B16" s="169"/>
      <c r="C16" s="169"/>
      <c r="D16" s="171" t="str">
        <f t="shared" ref="D16:D27" si="2">IF(SUM(B16:C16)=0,"N/A",C16/B16)</f>
        <v>N/A</v>
      </c>
      <c r="E16" s="145">
        <f t="shared" ref="E16:E27" si="3">$E$9</f>
        <v>1</v>
      </c>
      <c r="F16" s="146" t="str">
        <f t="shared" ref="F16:F17" si="4">IF(D16=0,"",IF(D16&gt;=E16,$I$1,$I$2))</f>
        <v xml:space="preserve">CONFORME </v>
      </c>
      <c r="G16" s="141"/>
      <c r="H16" s="247"/>
      <c r="I16" s="224"/>
      <c r="J16" s="228" t="str">
        <f t="shared" ref="J16:J27" si="5">IF(SUM(H16:I16)=0,"N/A",I16/H16)</f>
        <v>N/A</v>
      </c>
      <c r="K16" s="225">
        <f t="shared" si="0"/>
        <v>1</v>
      </c>
      <c r="L16" s="232" t="str">
        <f t="shared" si="1"/>
        <v xml:space="preserve">CONFORME </v>
      </c>
    </row>
    <row r="17" spans="1:12" ht="15" customHeight="1" x14ac:dyDescent="0.2">
      <c r="A17" s="189" t="s">
        <v>121</v>
      </c>
      <c r="B17" s="169"/>
      <c r="C17" s="169"/>
      <c r="D17" s="171" t="str">
        <f t="shared" si="2"/>
        <v>N/A</v>
      </c>
      <c r="E17" s="145">
        <f t="shared" si="3"/>
        <v>1</v>
      </c>
      <c r="F17" s="146" t="str">
        <f t="shared" si="4"/>
        <v xml:space="preserve">CONFORME </v>
      </c>
      <c r="G17" s="141"/>
      <c r="H17" s="247"/>
      <c r="I17" s="224"/>
      <c r="J17" s="228" t="str">
        <f t="shared" si="5"/>
        <v>N/A</v>
      </c>
      <c r="K17" s="225">
        <f t="shared" si="0"/>
        <v>1</v>
      </c>
      <c r="L17" s="232" t="str">
        <f t="shared" si="1"/>
        <v xml:space="preserve">CONFORME </v>
      </c>
    </row>
    <row r="18" spans="1:12" s="149" customFormat="1" ht="15" customHeight="1" x14ac:dyDescent="0.2">
      <c r="A18" s="189" t="s">
        <v>122</v>
      </c>
      <c r="B18" s="170"/>
      <c r="C18" s="170"/>
      <c r="D18" s="171" t="str">
        <f t="shared" si="2"/>
        <v>N/A</v>
      </c>
      <c r="E18" s="145">
        <f t="shared" si="3"/>
        <v>1</v>
      </c>
      <c r="F18" s="158" t="str">
        <f>IF(D18=0,"",IF(D18&gt;=E18,$I$1,$I$2))</f>
        <v xml:space="preserve">CONFORME </v>
      </c>
      <c r="G18" s="165"/>
      <c r="H18" s="239"/>
      <c r="I18" s="229"/>
      <c r="J18" s="228" t="str">
        <f t="shared" si="5"/>
        <v>N/A</v>
      </c>
      <c r="K18" s="225">
        <f t="shared" si="0"/>
        <v>1</v>
      </c>
      <c r="L18" s="240" t="str">
        <f t="shared" si="1"/>
        <v xml:space="preserve">CONFORME </v>
      </c>
    </row>
    <row r="19" spans="1:12" s="149" customFormat="1" ht="15" customHeight="1" x14ac:dyDescent="0.2">
      <c r="A19" s="189" t="s">
        <v>123</v>
      </c>
      <c r="B19" s="170"/>
      <c r="C19" s="170"/>
      <c r="D19" s="171" t="str">
        <f t="shared" si="2"/>
        <v>N/A</v>
      </c>
      <c r="E19" s="145">
        <f t="shared" si="3"/>
        <v>1</v>
      </c>
      <c r="F19" s="158" t="str">
        <f t="shared" ref="F19:F27" si="6">IF(D19=0,"",IF(D19&gt;=E19,$I$1,$I$2))</f>
        <v xml:space="preserve">CONFORME </v>
      </c>
      <c r="G19" s="165"/>
      <c r="H19" s="239"/>
      <c r="I19" s="229"/>
      <c r="J19" s="228" t="str">
        <f t="shared" si="5"/>
        <v>N/A</v>
      </c>
      <c r="K19" s="225">
        <f t="shared" si="0"/>
        <v>1</v>
      </c>
      <c r="L19" s="240" t="str">
        <f t="shared" si="1"/>
        <v xml:space="preserve">CONFORME </v>
      </c>
    </row>
    <row r="20" spans="1:12" s="149" customFormat="1" ht="15" customHeight="1" x14ac:dyDescent="0.2">
      <c r="A20" s="189" t="s">
        <v>124</v>
      </c>
      <c r="B20" s="170"/>
      <c r="C20" s="170"/>
      <c r="D20" s="171" t="str">
        <f t="shared" si="2"/>
        <v>N/A</v>
      </c>
      <c r="E20" s="145">
        <f t="shared" si="3"/>
        <v>1</v>
      </c>
      <c r="F20" s="158" t="str">
        <f t="shared" si="6"/>
        <v xml:space="preserve">CONFORME </v>
      </c>
      <c r="G20" s="165"/>
      <c r="H20" s="239"/>
      <c r="I20" s="229"/>
      <c r="J20" s="228" t="str">
        <f t="shared" si="5"/>
        <v>N/A</v>
      </c>
      <c r="K20" s="225">
        <f t="shared" si="0"/>
        <v>1</v>
      </c>
      <c r="L20" s="240" t="str">
        <f t="shared" si="1"/>
        <v xml:space="preserve">CONFORME </v>
      </c>
    </row>
    <row r="21" spans="1:12" s="149" customFormat="1" ht="15" customHeight="1" x14ac:dyDescent="0.2">
      <c r="A21" s="189" t="s">
        <v>125</v>
      </c>
      <c r="B21" s="170"/>
      <c r="C21" s="170"/>
      <c r="D21" s="171" t="str">
        <f t="shared" si="2"/>
        <v>N/A</v>
      </c>
      <c r="E21" s="145">
        <f t="shared" si="3"/>
        <v>1</v>
      </c>
      <c r="F21" s="158" t="str">
        <f t="shared" si="6"/>
        <v xml:space="preserve">CONFORME </v>
      </c>
      <c r="G21" s="165"/>
      <c r="H21" s="239"/>
      <c r="I21" s="229"/>
      <c r="J21" s="228" t="str">
        <f t="shared" si="5"/>
        <v>N/A</v>
      </c>
      <c r="K21" s="225">
        <f t="shared" si="0"/>
        <v>1</v>
      </c>
      <c r="L21" s="240" t="str">
        <f t="shared" si="1"/>
        <v xml:space="preserve">CONFORME </v>
      </c>
    </row>
    <row r="22" spans="1:12" s="149" customFormat="1" ht="15" customHeight="1" x14ac:dyDescent="0.2">
      <c r="A22" s="189" t="s">
        <v>126</v>
      </c>
      <c r="B22" s="167"/>
      <c r="C22" s="167"/>
      <c r="D22" s="171" t="str">
        <f t="shared" si="2"/>
        <v>N/A</v>
      </c>
      <c r="E22" s="145">
        <f t="shared" si="3"/>
        <v>1</v>
      </c>
      <c r="F22" s="158" t="str">
        <f t="shared" si="6"/>
        <v xml:space="preserve">CONFORME </v>
      </c>
      <c r="G22" s="165"/>
      <c r="H22" s="241"/>
      <c r="I22" s="226"/>
      <c r="J22" s="228" t="str">
        <f t="shared" si="5"/>
        <v>N/A</v>
      </c>
      <c r="K22" s="225">
        <f t="shared" si="0"/>
        <v>1</v>
      </c>
      <c r="L22" s="240" t="str">
        <f t="shared" si="1"/>
        <v xml:space="preserve">CONFORME </v>
      </c>
    </row>
    <row r="23" spans="1:12" s="149" customFormat="1" ht="15" customHeight="1" x14ac:dyDescent="0.2">
      <c r="A23" s="189" t="s">
        <v>136</v>
      </c>
      <c r="B23" s="167"/>
      <c r="C23" s="167"/>
      <c r="D23" s="171" t="str">
        <f t="shared" si="2"/>
        <v>N/A</v>
      </c>
      <c r="E23" s="145">
        <f t="shared" si="3"/>
        <v>1</v>
      </c>
      <c r="F23" s="158" t="str">
        <f t="shared" si="6"/>
        <v xml:space="preserve">CONFORME </v>
      </c>
      <c r="G23" s="165"/>
      <c r="H23" s="241"/>
      <c r="I23" s="226"/>
      <c r="J23" s="228" t="str">
        <f t="shared" si="5"/>
        <v>N/A</v>
      </c>
      <c r="K23" s="225">
        <f t="shared" si="0"/>
        <v>1</v>
      </c>
      <c r="L23" s="240" t="str">
        <f t="shared" si="1"/>
        <v xml:space="preserve">CONFORME </v>
      </c>
    </row>
    <row r="24" spans="1:12" s="149" customFormat="1" ht="15" customHeight="1" x14ac:dyDescent="0.2">
      <c r="A24" s="189" t="s">
        <v>128</v>
      </c>
      <c r="B24" s="167"/>
      <c r="C24" s="167"/>
      <c r="D24" s="171" t="str">
        <f t="shared" si="2"/>
        <v>N/A</v>
      </c>
      <c r="E24" s="145">
        <f t="shared" si="3"/>
        <v>1</v>
      </c>
      <c r="F24" s="158" t="str">
        <f t="shared" si="6"/>
        <v xml:space="preserve">CONFORME </v>
      </c>
      <c r="G24" s="165"/>
      <c r="H24" s="241"/>
      <c r="I24" s="226"/>
      <c r="J24" s="228" t="str">
        <f t="shared" si="5"/>
        <v>N/A</v>
      </c>
      <c r="K24" s="225">
        <f t="shared" si="0"/>
        <v>1</v>
      </c>
      <c r="L24" s="240" t="str">
        <f t="shared" si="1"/>
        <v xml:space="preserve">CONFORME </v>
      </c>
    </row>
    <row r="25" spans="1:12" s="149" customFormat="1" ht="15" customHeight="1" x14ac:dyDescent="0.2">
      <c r="A25" s="189" t="s">
        <v>129</v>
      </c>
      <c r="B25" s="167"/>
      <c r="C25" s="167"/>
      <c r="D25" s="171" t="str">
        <f t="shared" si="2"/>
        <v>N/A</v>
      </c>
      <c r="E25" s="145">
        <f t="shared" si="3"/>
        <v>1</v>
      </c>
      <c r="F25" s="158" t="str">
        <f t="shared" si="6"/>
        <v xml:space="preserve">CONFORME </v>
      </c>
      <c r="G25" s="165"/>
      <c r="H25" s="241"/>
      <c r="I25" s="226"/>
      <c r="J25" s="228" t="str">
        <f t="shared" si="5"/>
        <v>N/A</v>
      </c>
      <c r="K25" s="225">
        <f t="shared" si="0"/>
        <v>1</v>
      </c>
      <c r="L25" s="240" t="str">
        <f t="shared" si="1"/>
        <v xml:space="preserve">CONFORME </v>
      </c>
    </row>
    <row r="26" spans="1:12" s="149" customFormat="1" ht="15" customHeight="1" x14ac:dyDescent="0.2">
      <c r="A26" s="282" t="s">
        <v>130</v>
      </c>
      <c r="B26" s="283"/>
      <c r="C26" s="283"/>
      <c r="D26" s="284" t="str">
        <f t="shared" si="2"/>
        <v>N/A</v>
      </c>
      <c r="E26" s="258">
        <f t="shared" si="3"/>
        <v>1</v>
      </c>
      <c r="F26" s="285" t="str">
        <f t="shared" si="6"/>
        <v xml:space="preserve">CONFORME </v>
      </c>
      <c r="G26" s="165"/>
      <c r="H26" s="288"/>
      <c r="I26" s="289"/>
      <c r="J26" s="290" t="str">
        <f t="shared" si="5"/>
        <v>N/A</v>
      </c>
      <c r="K26" s="265">
        <f t="shared" si="0"/>
        <v>1</v>
      </c>
      <c r="L26" s="291" t="str">
        <f t="shared" si="1"/>
        <v xml:space="preserve">CONFORME </v>
      </c>
    </row>
    <row r="27" spans="1:12" s="149" customFormat="1" ht="25.5" x14ac:dyDescent="0.2">
      <c r="A27" s="272" t="s">
        <v>131</v>
      </c>
      <c r="B27" s="250">
        <f>SUM(B15:B26)</f>
        <v>615</v>
      </c>
      <c r="C27" s="250">
        <f>SUM(C15:C26)</f>
        <v>613</v>
      </c>
      <c r="D27" s="280">
        <f t="shared" si="2"/>
        <v>0.99674796747967476</v>
      </c>
      <c r="E27" s="252">
        <f t="shared" si="3"/>
        <v>1</v>
      </c>
      <c r="F27" s="281" t="str">
        <f t="shared" si="6"/>
        <v>NO CONFORME</v>
      </c>
      <c r="G27" s="165"/>
      <c r="H27" s="260">
        <f>SUM(H15:H26)</f>
        <v>660</v>
      </c>
      <c r="I27" s="261">
        <f>SUM(I15:I26)</f>
        <v>660</v>
      </c>
      <c r="J27" s="286">
        <f t="shared" si="5"/>
        <v>1</v>
      </c>
      <c r="K27" s="262">
        <f t="shared" si="0"/>
        <v>1</v>
      </c>
      <c r="L27" s="287" t="str">
        <f t="shared" si="1"/>
        <v xml:space="preserve">CONFORME </v>
      </c>
    </row>
    <row r="28" spans="1:12" s="149" customFormat="1" ht="15" customHeight="1" x14ac:dyDescent="0.2">
      <c r="A28" s="381" t="s">
        <v>132</v>
      </c>
      <c r="B28" s="381"/>
      <c r="C28" s="162"/>
      <c r="D28" s="161"/>
      <c r="E28" s="163"/>
      <c r="F28" s="164"/>
      <c r="G28" s="165"/>
    </row>
    <row r="29" spans="1:12" x14ac:dyDescent="0.2">
      <c r="A29" s="382"/>
      <c r="B29" s="383"/>
      <c r="C29" s="383"/>
      <c r="D29" s="383"/>
      <c r="E29" s="383"/>
      <c r="F29" s="384"/>
      <c r="G29" s="147"/>
    </row>
    <row r="30" spans="1:12" x14ac:dyDescent="0.2">
      <c r="A30" s="385"/>
      <c r="B30" s="386"/>
      <c r="C30" s="386"/>
      <c r="D30" s="386"/>
      <c r="E30" s="386"/>
      <c r="F30" s="387"/>
      <c r="G30" s="147"/>
    </row>
    <row r="31" spans="1:12" x14ac:dyDescent="0.2">
      <c r="A31" s="385"/>
      <c r="B31" s="386"/>
      <c r="C31" s="386"/>
      <c r="D31" s="386"/>
      <c r="E31" s="386"/>
      <c r="F31" s="387"/>
      <c r="G31" s="147"/>
    </row>
    <row r="32" spans="1:12" x14ac:dyDescent="0.2">
      <c r="A32" s="385"/>
      <c r="B32" s="386"/>
      <c r="C32" s="386"/>
      <c r="D32" s="386"/>
      <c r="E32" s="386"/>
      <c r="F32" s="387"/>
      <c r="G32" s="147"/>
    </row>
    <row r="33" spans="1:7" x14ac:dyDescent="0.2">
      <c r="A33" s="385"/>
      <c r="B33" s="386"/>
      <c r="C33" s="386"/>
      <c r="D33" s="386"/>
      <c r="E33" s="386"/>
      <c r="F33" s="387"/>
      <c r="G33" s="147"/>
    </row>
    <row r="34" spans="1:7" x14ac:dyDescent="0.2">
      <c r="A34" s="385"/>
      <c r="B34" s="386"/>
      <c r="C34" s="386"/>
      <c r="D34" s="386"/>
      <c r="E34" s="386"/>
      <c r="F34" s="387"/>
      <c r="G34" s="147"/>
    </row>
    <row r="35" spans="1:7" x14ac:dyDescent="0.2">
      <c r="A35" s="385"/>
      <c r="B35" s="386"/>
      <c r="C35" s="386"/>
      <c r="D35" s="386"/>
      <c r="E35" s="386"/>
      <c r="F35" s="387"/>
      <c r="G35" s="147"/>
    </row>
    <row r="36" spans="1:7" x14ac:dyDescent="0.2">
      <c r="A36" s="385"/>
      <c r="B36" s="386"/>
      <c r="C36" s="386"/>
      <c r="D36" s="386"/>
      <c r="E36" s="386"/>
      <c r="F36" s="387"/>
      <c r="G36" s="147"/>
    </row>
    <row r="37" spans="1:7" x14ac:dyDescent="0.2">
      <c r="A37" s="385"/>
      <c r="B37" s="386"/>
      <c r="C37" s="386"/>
      <c r="D37" s="386"/>
      <c r="E37" s="386"/>
      <c r="F37" s="387"/>
      <c r="G37" s="147"/>
    </row>
    <row r="38" spans="1:7" x14ac:dyDescent="0.2">
      <c r="A38" s="385"/>
      <c r="B38" s="386"/>
      <c r="C38" s="386"/>
      <c r="D38" s="386"/>
      <c r="E38" s="386"/>
      <c r="F38" s="387"/>
      <c r="G38" s="147"/>
    </row>
    <row r="39" spans="1:7" x14ac:dyDescent="0.2">
      <c r="A39" s="385"/>
      <c r="B39" s="386"/>
      <c r="C39" s="386"/>
      <c r="D39" s="386"/>
      <c r="E39" s="386"/>
      <c r="F39" s="387"/>
      <c r="G39" s="147"/>
    </row>
    <row r="40" spans="1:7" x14ac:dyDescent="0.2">
      <c r="A40" s="385"/>
      <c r="B40" s="386"/>
      <c r="C40" s="386"/>
      <c r="D40" s="386"/>
      <c r="E40" s="386"/>
      <c r="F40" s="387"/>
      <c r="G40" s="147"/>
    </row>
    <row r="41" spans="1:7" x14ac:dyDescent="0.2">
      <c r="A41" s="385"/>
      <c r="B41" s="386"/>
      <c r="C41" s="386"/>
      <c r="D41" s="386"/>
      <c r="E41" s="386"/>
      <c r="F41" s="387"/>
      <c r="G41" s="147"/>
    </row>
    <row r="42" spans="1:7" x14ac:dyDescent="0.2">
      <c r="A42" s="385"/>
      <c r="B42" s="386"/>
      <c r="C42" s="386"/>
      <c r="D42" s="386"/>
      <c r="E42" s="386"/>
      <c r="F42" s="387"/>
      <c r="G42" s="147"/>
    </row>
    <row r="43" spans="1:7" x14ac:dyDescent="0.2">
      <c r="A43" s="388"/>
      <c r="B43" s="389"/>
      <c r="C43" s="389"/>
      <c r="D43" s="389"/>
      <c r="E43" s="389"/>
      <c r="F43" s="390"/>
      <c r="G43" s="147"/>
    </row>
    <row r="44" spans="1:7" x14ac:dyDescent="0.2">
      <c r="A44" s="378" t="s">
        <v>133</v>
      </c>
      <c r="B44" s="378"/>
    </row>
    <row r="45" spans="1:7" ht="92.25" customHeight="1" x14ac:dyDescent="0.2">
      <c r="A45" s="415" t="s">
        <v>156</v>
      </c>
      <c r="B45" s="416"/>
      <c r="C45" s="416"/>
      <c r="D45" s="416"/>
      <c r="E45" s="416"/>
      <c r="F45" s="416"/>
    </row>
    <row r="46" spans="1:7" ht="23.25" customHeight="1" x14ac:dyDescent="0.2">
      <c r="A46" s="392"/>
      <c r="B46" s="392"/>
      <c r="C46" s="392"/>
      <c r="D46" s="392"/>
      <c r="E46" s="392"/>
      <c r="F46" s="392"/>
    </row>
    <row r="47" spans="1:7" x14ac:dyDescent="0.2">
      <c r="A47" s="378" t="s">
        <v>134</v>
      </c>
      <c r="B47" s="378"/>
    </row>
    <row r="48" spans="1:7" ht="19.5" customHeight="1" x14ac:dyDescent="0.2">
      <c r="A48" s="392"/>
      <c r="B48" s="392"/>
      <c r="C48" s="392"/>
      <c r="D48" s="392"/>
      <c r="E48" s="392"/>
      <c r="F48" s="392"/>
      <c r="G48" s="148"/>
    </row>
    <row r="49" spans="1:7" ht="19.5" customHeight="1" x14ac:dyDescent="0.2">
      <c r="A49" s="392"/>
      <c r="B49" s="392"/>
      <c r="C49" s="392"/>
      <c r="D49" s="392"/>
      <c r="E49" s="392"/>
      <c r="F49" s="392"/>
      <c r="G49" s="148"/>
    </row>
    <row r="50" spans="1:7" x14ac:dyDescent="0.2">
      <c r="A50" s="378" t="s">
        <v>135</v>
      </c>
      <c r="B50" s="378"/>
      <c r="C50" s="378"/>
      <c r="D50" s="149"/>
      <c r="E50" s="149"/>
      <c r="F50" s="149"/>
      <c r="G50" s="149"/>
    </row>
    <row r="51" spans="1:7" ht="21" customHeight="1" x14ac:dyDescent="0.2">
      <c r="A51" s="392"/>
      <c r="B51" s="392"/>
      <c r="C51" s="392"/>
      <c r="D51" s="392"/>
      <c r="E51" s="392"/>
      <c r="F51" s="392"/>
      <c r="G51" s="148"/>
    </row>
    <row r="52" spans="1:7" ht="21" customHeight="1" x14ac:dyDescent="0.2">
      <c r="A52" s="392"/>
      <c r="B52" s="392"/>
      <c r="C52" s="392"/>
      <c r="D52" s="392"/>
      <c r="E52" s="392"/>
      <c r="F52" s="392"/>
      <c r="G52" s="148"/>
    </row>
  </sheetData>
  <mergeCells count="25">
    <mergeCell ref="A1:A3"/>
    <mergeCell ref="B1:D1"/>
    <mergeCell ref="F1:G1"/>
    <mergeCell ref="B2:D3"/>
    <mergeCell ref="F2:G2"/>
    <mergeCell ref="F3:G3"/>
    <mergeCell ref="A52:F52"/>
    <mergeCell ref="A47:B47"/>
    <mergeCell ref="B4:F4"/>
    <mergeCell ref="B5:F5"/>
    <mergeCell ref="B6:F6"/>
    <mergeCell ref="B8:F8"/>
    <mergeCell ref="A10:B10"/>
    <mergeCell ref="A11:B11"/>
    <mergeCell ref="A28:B28"/>
    <mergeCell ref="A29:F43"/>
    <mergeCell ref="A44:B44"/>
    <mergeCell ref="A45:F45"/>
    <mergeCell ref="A46:F46"/>
    <mergeCell ref="B13:F13"/>
    <mergeCell ref="H13:L13"/>
    <mergeCell ref="A48:F48"/>
    <mergeCell ref="A49:F49"/>
    <mergeCell ref="A50:C50"/>
    <mergeCell ref="A51:F51"/>
  </mergeCells>
  <phoneticPr fontId="48" type="noConversion"/>
  <conditionalFormatting sqref="B15:C17">
    <cfRule type="containsBlanks" dxfId="25" priority="9">
      <formula>LEN(TRIM(B15))=0</formula>
    </cfRule>
  </conditionalFormatting>
  <conditionalFormatting sqref="B18:C26">
    <cfRule type="containsBlanks" dxfId="24" priority="12">
      <formula>LEN(TRIM(B18))=0</formula>
    </cfRule>
  </conditionalFormatting>
  <conditionalFormatting sqref="D15:D26">
    <cfRule type="containsText" dxfId="23" priority="7" operator="containsText" text="N/A">
      <formula>NOT(ISERROR(SEARCH("N/A",D15)))</formula>
    </cfRule>
  </conditionalFormatting>
  <conditionalFormatting sqref="D15:D27">
    <cfRule type="containsBlanks" dxfId="22" priority="8">
      <formula>LEN(TRIM(D15))=0</formula>
    </cfRule>
  </conditionalFormatting>
  <conditionalFormatting sqref="F15:F27">
    <cfRule type="cellIs" dxfId="21" priority="10" operator="equal">
      <formula>$I$2</formula>
    </cfRule>
    <cfRule type="cellIs" dxfId="20" priority="11" operator="equal">
      <formula>$I$1</formula>
    </cfRule>
  </conditionalFormatting>
  <conditionalFormatting sqref="H15:I17">
    <cfRule type="containsBlanks" dxfId="19" priority="3">
      <formula>LEN(TRIM(H15))=0</formula>
    </cfRule>
  </conditionalFormatting>
  <conditionalFormatting sqref="H18:I26">
    <cfRule type="containsBlanks" dxfId="18" priority="6">
      <formula>LEN(TRIM(H18))=0</formula>
    </cfRule>
  </conditionalFormatting>
  <conditionalFormatting sqref="J15:J26">
    <cfRule type="containsText" dxfId="17" priority="1" operator="containsText" text="N/A">
      <formula>NOT(ISERROR(SEARCH("N/A",J15)))</formula>
    </cfRule>
  </conditionalFormatting>
  <conditionalFormatting sqref="J15:J27">
    <cfRule type="containsBlanks" dxfId="16" priority="2">
      <formula>LEN(TRIM(J15))=0</formula>
    </cfRule>
  </conditionalFormatting>
  <conditionalFormatting sqref="L15:L27">
    <cfRule type="cellIs" dxfId="15" priority="4" operator="equal">
      <formula>$I$2</formula>
    </cfRule>
    <cfRule type="cellIs" dxfId="14" priority="5" operator="equal">
      <formula>$I$1</formula>
    </cfRule>
  </conditionalFormatting>
  <printOptions horizontalCentered="1"/>
  <pageMargins left="0.15748031496062992" right="0.15748031496062992" top="0.15748031496062992" bottom="0.15748031496062992" header="0.19685039370078741" footer="0"/>
  <pageSetup paperSize="9" scale="56" orientation="portrait" r:id="rId1"/>
  <headerFooter alignWithMargins="0">
    <oddHeader xml:space="preserve">&amp;L   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showGridLines="0" view="pageBreakPreview" zoomScale="96" zoomScaleNormal="100" zoomScaleSheetLayoutView="96" workbookViewId="0">
      <selection activeCell="B5" sqref="B5:F5"/>
    </sheetView>
  </sheetViews>
  <sheetFormatPr baseColWidth="10" defaultColWidth="11.42578125" defaultRowHeight="12.75" x14ac:dyDescent="0.2"/>
  <cols>
    <col min="1" max="1" width="20.140625" style="130" customWidth="1"/>
    <col min="2" max="3" width="18.7109375" style="130" customWidth="1"/>
    <col min="4" max="4" width="17.42578125" style="130" customWidth="1"/>
    <col min="5" max="5" width="10.7109375" style="130" customWidth="1"/>
    <col min="6" max="6" width="15" style="130" bestFit="1" customWidth="1"/>
    <col min="7" max="7" width="2.28515625" style="130" customWidth="1"/>
    <col min="8" max="8" width="16.7109375" style="130" customWidth="1"/>
    <col min="9" max="9" width="17" style="130" customWidth="1"/>
    <col min="10" max="10" width="15.42578125" style="130" customWidth="1"/>
    <col min="11" max="11" width="11.42578125" style="130"/>
    <col min="12" max="12" width="15.28515625" style="130" customWidth="1"/>
    <col min="13" max="16384" width="11.42578125" style="130"/>
  </cols>
  <sheetData>
    <row r="1" spans="1:12" ht="18" customHeight="1" x14ac:dyDescent="0.2">
      <c r="A1" s="362"/>
      <c r="B1" s="365" t="s">
        <v>0</v>
      </c>
      <c r="C1" s="366"/>
      <c r="D1" s="367"/>
      <c r="E1" s="129" t="s">
        <v>97</v>
      </c>
      <c r="F1" s="368" t="s">
        <v>98</v>
      </c>
      <c r="G1" s="369"/>
      <c r="I1" s="279" t="s">
        <v>99</v>
      </c>
    </row>
    <row r="2" spans="1:12" ht="18" customHeight="1" x14ac:dyDescent="0.2">
      <c r="A2" s="363"/>
      <c r="B2" s="370" t="s">
        <v>100</v>
      </c>
      <c r="C2" s="371"/>
      <c r="D2" s="372"/>
      <c r="E2" s="129" t="s">
        <v>101</v>
      </c>
      <c r="F2" s="368">
        <v>1</v>
      </c>
      <c r="G2" s="376"/>
      <c r="I2" s="279" t="s">
        <v>102</v>
      </c>
    </row>
    <row r="3" spans="1:12" ht="18" customHeight="1" x14ac:dyDescent="0.2">
      <c r="A3" s="364"/>
      <c r="B3" s="373"/>
      <c r="C3" s="374"/>
      <c r="D3" s="375"/>
      <c r="E3" s="129" t="s">
        <v>103</v>
      </c>
      <c r="F3" s="377">
        <v>44526</v>
      </c>
      <c r="G3" s="369"/>
    </row>
    <row r="4" spans="1:12" s="149" customFormat="1" ht="25.15" customHeight="1" x14ac:dyDescent="0.2">
      <c r="A4" s="150" t="s">
        <v>104</v>
      </c>
      <c r="B4" s="380" t="str">
        <f>Objetivos!D13</f>
        <v>GG</v>
      </c>
      <c r="C4" s="380"/>
      <c r="D4" s="380"/>
      <c r="E4" s="380"/>
      <c r="F4" s="380"/>
      <c r="G4" s="151"/>
    </row>
    <row r="5" spans="1:12" s="149" customFormat="1" ht="30" customHeight="1" x14ac:dyDescent="0.2">
      <c r="A5" s="152" t="s">
        <v>105</v>
      </c>
      <c r="B5" s="380" t="str">
        <f>Objetivos!F13</f>
        <v>Atención de denuncias  vinculadas  al SGAS</v>
      </c>
      <c r="C5" s="380"/>
      <c r="D5" s="380"/>
      <c r="E5" s="380"/>
      <c r="F5" s="380"/>
    </row>
    <row r="6" spans="1:12" s="149" customFormat="1" ht="36" customHeight="1" x14ac:dyDescent="0.2">
      <c r="A6" s="152" t="s">
        <v>106</v>
      </c>
      <c r="B6" s="380" t="str">
        <f>Objetivos!G13</f>
        <v>Índice de Denuncias tramitadas oportunamente</v>
      </c>
      <c r="C6" s="380"/>
      <c r="D6" s="380"/>
      <c r="E6" s="380"/>
      <c r="F6" s="380"/>
    </row>
    <row r="7" spans="1:12" s="149" customFormat="1" ht="6.75" customHeight="1" x14ac:dyDescent="0.2">
      <c r="A7" s="152"/>
      <c r="B7" s="153"/>
      <c r="C7" s="153"/>
      <c r="D7" s="153"/>
      <c r="E7" s="153"/>
      <c r="F7" s="153"/>
    </row>
    <row r="8" spans="1:12" s="149" customFormat="1" ht="31.5" customHeight="1" x14ac:dyDescent="0.2">
      <c r="A8" s="154" t="s">
        <v>107</v>
      </c>
      <c r="B8" s="399" t="str">
        <f>Objetivos!H13</f>
        <v>(# denuncias tramitadas dentro del plazo/ # denuncias recepcionadas )* 100</v>
      </c>
      <c r="C8" s="400"/>
      <c r="D8" s="400"/>
      <c r="E8" s="400"/>
      <c r="F8" s="401"/>
      <c r="J8" s="155"/>
    </row>
    <row r="9" spans="1:12" s="149" customFormat="1" ht="25.15" customHeight="1" x14ac:dyDescent="0.2">
      <c r="A9" s="152" t="s">
        <v>108</v>
      </c>
      <c r="B9" s="156"/>
      <c r="D9" s="157" t="s">
        <v>109</v>
      </c>
      <c r="E9" s="158">
        <f>[1]Objetivos!I12</f>
        <v>1</v>
      </c>
    </row>
    <row r="10" spans="1:12" s="149" customFormat="1" ht="25.15" customHeight="1" x14ac:dyDescent="0.2">
      <c r="A10" s="381" t="s">
        <v>110</v>
      </c>
      <c r="B10" s="381"/>
      <c r="C10" s="159"/>
    </row>
    <row r="11" spans="1:12" s="149" customFormat="1" x14ac:dyDescent="0.2">
      <c r="A11" s="381" t="s">
        <v>111</v>
      </c>
      <c r="B11" s="381"/>
    </row>
    <row r="12" spans="1:12" s="149" customFormat="1" ht="12" customHeight="1" x14ac:dyDescent="0.2">
      <c r="A12" s="160"/>
      <c r="B12" s="161"/>
      <c r="C12" s="162"/>
      <c r="D12" s="161"/>
      <c r="E12" s="163"/>
      <c r="F12" s="164"/>
      <c r="G12" s="165"/>
    </row>
    <row r="13" spans="1:12" s="149" customFormat="1" ht="13.5" customHeight="1" x14ac:dyDescent="0.2">
      <c r="A13" s="160"/>
      <c r="B13" s="420">
        <v>2023</v>
      </c>
      <c r="C13" s="421"/>
      <c r="D13" s="421"/>
      <c r="E13" s="421"/>
      <c r="F13" s="422"/>
      <c r="G13" s="165"/>
      <c r="H13" s="412">
        <v>2024</v>
      </c>
      <c r="I13" s="413"/>
      <c r="J13" s="413"/>
      <c r="K13" s="413"/>
      <c r="L13" s="414"/>
    </row>
    <row r="14" spans="1:12" s="149" customFormat="1" ht="31.15" customHeight="1" x14ac:dyDescent="0.2">
      <c r="A14" s="233" t="s">
        <v>112</v>
      </c>
      <c r="B14" s="292" t="s">
        <v>157</v>
      </c>
      <c r="C14" s="275" t="s">
        <v>158</v>
      </c>
      <c r="D14" s="275" t="s">
        <v>115</v>
      </c>
      <c r="E14" s="275" t="s">
        <v>116</v>
      </c>
      <c r="F14" s="276" t="s">
        <v>117</v>
      </c>
      <c r="G14" s="165"/>
      <c r="H14" s="270" t="s">
        <v>157</v>
      </c>
      <c r="I14" s="223" t="s">
        <v>158</v>
      </c>
      <c r="J14" s="223" t="s">
        <v>115</v>
      </c>
      <c r="K14" s="223" t="s">
        <v>116</v>
      </c>
      <c r="L14" s="271" t="s">
        <v>117</v>
      </c>
    </row>
    <row r="15" spans="1:12" ht="15" customHeight="1" x14ac:dyDescent="0.2">
      <c r="A15" s="234" t="s">
        <v>159</v>
      </c>
      <c r="B15" s="245">
        <v>0</v>
      </c>
      <c r="C15" s="169">
        <v>0</v>
      </c>
      <c r="D15" s="171" t="str">
        <f t="shared" ref="D15:D19" si="0">IF(SUM(B15:C15)=0,"N/A",C15/B15)</f>
        <v>N/A</v>
      </c>
      <c r="E15" s="145">
        <f>$E$9</f>
        <v>1</v>
      </c>
      <c r="F15" s="232" t="str">
        <f>IF(D15=0,"",IF(D15&gt;=E15,$I$1,$I$2))</f>
        <v xml:space="preserve">CONFORME </v>
      </c>
      <c r="G15" s="141"/>
      <c r="H15" s="247">
        <v>0</v>
      </c>
      <c r="I15" s="224">
        <v>0</v>
      </c>
      <c r="J15" s="228" t="str">
        <f>IF(SUM(H15:I15)=0,"N/A",I15/H15)</f>
        <v>N/A</v>
      </c>
      <c r="K15" s="225">
        <f>$E$9</f>
        <v>1</v>
      </c>
      <c r="L15" s="232" t="str">
        <f>IF(J15=0,"",IF(J15&gt;=K15,$I$1,$I$2))</f>
        <v xml:space="preserve">CONFORME </v>
      </c>
    </row>
    <row r="16" spans="1:12" ht="15" customHeight="1" x14ac:dyDescent="0.2">
      <c r="A16" s="234" t="s">
        <v>160</v>
      </c>
      <c r="B16" s="245"/>
      <c r="C16" s="169">
        <v>0</v>
      </c>
      <c r="D16" s="171" t="str">
        <f t="shared" si="0"/>
        <v>N/A</v>
      </c>
      <c r="E16" s="145">
        <f t="shared" ref="E16:E19" si="1">$E$9</f>
        <v>1</v>
      </c>
      <c r="F16" s="232" t="str">
        <f t="shared" ref="F16:F17" si="2">IF(D16=0,"",IF(D16&gt;=E16,$I$1,$I$2))</f>
        <v xml:space="preserve">CONFORME </v>
      </c>
      <c r="G16" s="141"/>
      <c r="H16" s="247"/>
      <c r="I16" s="224">
        <v>0</v>
      </c>
      <c r="J16" s="228" t="str">
        <f>IF(SUM(H16:I16)=0,"N/A",I16/H16)</f>
        <v>N/A</v>
      </c>
      <c r="K16" s="225">
        <f>$E$9</f>
        <v>1</v>
      </c>
      <c r="L16" s="232" t="str">
        <f>IF(J16=0,"",IF(J16&gt;=K16,$I$1,$I$2))</f>
        <v xml:space="preserve">CONFORME </v>
      </c>
    </row>
    <row r="17" spans="1:12" ht="15" customHeight="1" x14ac:dyDescent="0.2">
      <c r="A17" s="234" t="s">
        <v>161</v>
      </c>
      <c r="B17" s="245"/>
      <c r="C17" s="169">
        <v>0</v>
      </c>
      <c r="D17" s="171" t="str">
        <f t="shared" si="0"/>
        <v>N/A</v>
      </c>
      <c r="E17" s="145">
        <f t="shared" si="1"/>
        <v>1</v>
      </c>
      <c r="F17" s="232" t="str">
        <f t="shared" si="2"/>
        <v xml:space="preserve">CONFORME </v>
      </c>
      <c r="G17" s="141"/>
      <c r="H17" s="247"/>
      <c r="I17" s="224">
        <v>0</v>
      </c>
      <c r="J17" s="228" t="str">
        <f>IF(SUM(H17:I17)=0,"N/A",I17/H17)</f>
        <v>N/A</v>
      </c>
      <c r="K17" s="225">
        <f>$E$9</f>
        <v>1</v>
      </c>
      <c r="L17" s="232" t="str">
        <f>IF(J17=0,"",IF(J17&gt;=K17,$I$1,$I$2))</f>
        <v xml:space="preserve">CONFORME </v>
      </c>
    </row>
    <row r="18" spans="1:12" s="149" customFormat="1" ht="15" customHeight="1" x14ac:dyDescent="0.2">
      <c r="A18" s="293" t="s">
        <v>162</v>
      </c>
      <c r="B18" s="294"/>
      <c r="C18" s="256">
        <v>0</v>
      </c>
      <c r="D18" s="284" t="str">
        <f t="shared" si="0"/>
        <v>N/A</v>
      </c>
      <c r="E18" s="258">
        <f t="shared" si="1"/>
        <v>1</v>
      </c>
      <c r="F18" s="295" t="str">
        <f>IF(D18=0,"",IF(D18&gt;=E18,$I$1,$I$2))</f>
        <v xml:space="preserve">CONFORME </v>
      </c>
      <c r="G18" s="165"/>
      <c r="H18" s="296"/>
      <c r="I18" s="264">
        <v>0</v>
      </c>
      <c r="J18" s="290" t="str">
        <f>IF(SUM(H18:I18)=0,"N/A",I18/H18)</f>
        <v>N/A</v>
      </c>
      <c r="K18" s="265">
        <f>$E$9</f>
        <v>1</v>
      </c>
      <c r="L18" s="291" t="str">
        <f>IF(J18=0,"",IF(J18&gt;=K18,$I$1,$I$2))</f>
        <v xml:space="preserve">CONFORME </v>
      </c>
    </row>
    <row r="19" spans="1:12" s="149" customFormat="1" ht="25.5" x14ac:dyDescent="0.2">
      <c r="A19" s="248" t="s">
        <v>131</v>
      </c>
      <c r="B19" s="249">
        <f>SUM(B15:B18)</f>
        <v>0</v>
      </c>
      <c r="C19" s="250">
        <f>SUM(C15:C18)</f>
        <v>0</v>
      </c>
      <c r="D19" s="280" t="str">
        <f t="shared" si="0"/>
        <v>N/A</v>
      </c>
      <c r="E19" s="252">
        <f t="shared" si="1"/>
        <v>1</v>
      </c>
      <c r="F19" s="281" t="str">
        <f t="shared" ref="F19" si="3">IF(D19=0,"",IF(D19&gt;=E19,$I$1,$I$2))</f>
        <v xml:space="preserve">CONFORME </v>
      </c>
      <c r="G19" s="165"/>
      <c r="H19" s="260">
        <f>SUM(H15:H18)</f>
        <v>0</v>
      </c>
      <c r="I19" s="261">
        <f>SUM(I15:I18)</f>
        <v>0</v>
      </c>
      <c r="J19" s="286" t="str">
        <f>IF(SUM(H19:I19)=0,"N/A",I19/H19)</f>
        <v>N/A</v>
      </c>
      <c r="K19" s="262">
        <f>$E$9</f>
        <v>1</v>
      </c>
      <c r="L19" s="287" t="str">
        <f>IF(J19=0,"",IF(J19&gt;=K19,$I$1,$I$2))</f>
        <v xml:space="preserve">CONFORME </v>
      </c>
    </row>
    <row r="20" spans="1:12" s="149" customFormat="1" ht="15" customHeight="1" x14ac:dyDescent="0.2">
      <c r="A20" s="381" t="s">
        <v>132</v>
      </c>
      <c r="B20" s="381"/>
      <c r="C20" s="162"/>
      <c r="D20" s="161"/>
      <c r="E20" s="163"/>
      <c r="F20" s="164"/>
      <c r="G20" s="165"/>
    </row>
    <row r="21" spans="1:12" x14ac:dyDescent="0.2">
      <c r="A21" s="382"/>
      <c r="B21" s="383"/>
      <c r="C21" s="383"/>
      <c r="D21" s="383"/>
      <c r="E21" s="383"/>
      <c r="F21" s="384"/>
      <c r="G21" s="147"/>
    </row>
    <row r="22" spans="1:12" x14ac:dyDescent="0.2">
      <c r="A22" s="385"/>
      <c r="B22" s="386"/>
      <c r="C22" s="386"/>
      <c r="D22" s="386"/>
      <c r="E22" s="386"/>
      <c r="F22" s="387"/>
      <c r="G22" s="147"/>
    </row>
    <row r="23" spans="1:12" x14ac:dyDescent="0.2">
      <c r="A23" s="385"/>
      <c r="B23" s="386"/>
      <c r="C23" s="386"/>
      <c r="D23" s="386"/>
      <c r="E23" s="386"/>
      <c r="F23" s="387"/>
      <c r="G23" s="147"/>
    </row>
    <row r="24" spans="1:12" x14ac:dyDescent="0.2">
      <c r="A24" s="385"/>
      <c r="B24" s="386"/>
      <c r="C24" s="386"/>
      <c r="D24" s="386"/>
      <c r="E24" s="386"/>
      <c r="F24" s="387"/>
      <c r="G24" s="147"/>
    </row>
    <row r="25" spans="1:12" x14ac:dyDescent="0.2">
      <c r="A25" s="385"/>
      <c r="B25" s="386"/>
      <c r="C25" s="386"/>
      <c r="D25" s="386"/>
      <c r="E25" s="386"/>
      <c r="F25" s="387"/>
      <c r="G25" s="147"/>
    </row>
    <row r="26" spans="1:12" x14ac:dyDescent="0.2">
      <c r="A26" s="385"/>
      <c r="B26" s="386"/>
      <c r="C26" s="386"/>
      <c r="D26" s="386"/>
      <c r="E26" s="386"/>
      <c r="F26" s="387"/>
      <c r="G26" s="147"/>
    </row>
    <row r="27" spans="1:12" x14ac:dyDescent="0.2">
      <c r="A27" s="385"/>
      <c r="B27" s="386"/>
      <c r="C27" s="386"/>
      <c r="D27" s="386"/>
      <c r="E27" s="386"/>
      <c r="F27" s="387"/>
      <c r="G27" s="147"/>
    </row>
    <row r="28" spans="1:12" x14ac:dyDescent="0.2">
      <c r="A28" s="385"/>
      <c r="B28" s="386"/>
      <c r="C28" s="386"/>
      <c r="D28" s="386"/>
      <c r="E28" s="386"/>
      <c r="F28" s="387"/>
      <c r="G28" s="147"/>
    </row>
    <row r="29" spans="1:12" x14ac:dyDescent="0.2">
      <c r="A29" s="385"/>
      <c r="B29" s="386"/>
      <c r="C29" s="386"/>
      <c r="D29" s="386"/>
      <c r="E29" s="386"/>
      <c r="F29" s="387"/>
      <c r="G29" s="147"/>
    </row>
    <row r="30" spans="1:12" x14ac:dyDescent="0.2">
      <c r="A30" s="385"/>
      <c r="B30" s="386"/>
      <c r="C30" s="386"/>
      <c r="D30" s="386"/>
      <c r="E30" s="386"/>
      <c r="F30" s="387"/>
      <c r="G30" s="147"/>
    </row>
    <row r="31" spans="1:12" x14ac:dyDescent="0.2">
      <c r="A31" s="385"/>
      <c r="B31" s="386"/>
      <c r="C31" s="386"/>
      <c r="D31" s="386"/>
      <c r="E31" s="386"/>
      <c r="F31" s="387"/>
      <c r="G31" s="147"/>
    </row>
    <row r="32" spans="1:12" x14ac:dyDescent="0.2">
      <c r="A32" s="385"/>
      <c r="B32" s="386"/>
      <c r="C32" s="386"/>
      <c r="D32" s="386"/>
      <c r="E32" s="386"/>
      <c r="F32" s="387"/>
      <c r="G32" s="147"/>
    </row>
    <row r="33" spans="1:7" x14ac:dyDescent="0.2">
      <c r="A33" s="385"/>
      <c r="B33" s="386"/>
      <c r="C33" s="386"/>
      <c r="D33" s="386"/>
      <c r="E33" s="386"/>
      <c r="F33" s="387"/>
      <c r="G33" s="147"/>
    </row>
    <row r="34" spans="1:7" x14ac:dyDescent="0.2">
      <c r="A34" s="385"/>
      <c r="B34" s="386"/>
      <c r="C34" s="386"/>
      <c r="D34" s="386"/>
      <c r="E34" s="386"/>
      <c r="F34" s="387"/>
      <c r="G34" s="147"/>
    </row>
    <row r="35" spans="1:7" x14ac:dyDescent="0.2">
      <c r="A35" s="388"/>
      <c r="B35" s="389"/>
      <c r="C35" s="389"/>
      <c r="D35" s="389"/>
      <c r="E35" s="389"/>
      <c r="F35" s="390"/>
      <c r="G35" s="147"/>
    </row>
    <row r="36" spans="1:7" x14ac:dyDescent="0.2">
      <c r="A36" s="378" t="s">
        <v>133</v>
      </c>
      <c r="B36" s="378"/>
    </row>
    <row r="37" spans="1:7" ht="23.25" customHeight="1" x14ac:dyDescent="0.2">
      <c r="A37" s="392"/>
      <c r="B37" s="392"/>
      <c r="C37" s="392"/>
      <c r="D37" s="392"/>
      <c r="E37" s="392"/>
      <c r="F37" s="392"/>
    </row>
    <row r="38" spans="1:7" ht="23.25" customHeight="1" x14ac:dyDescent="0.2">
      <c r="A38" s="392"/>
      <c r="B38" s="392"/>
      <c r="C38" s="392"/>
      <c r="D38" s="392"/>
      <c r="E38" s="392"/>
      <c r="F38" s="392"/>
    </row>
    <row r="39" spans="1:7" x14ac:dyDescent="0.2">
      <c r="A39" s="378" t="s">
        <v>134</v>
      </c>
      <c r="B39" s="378"/>
    </row>
    <row r="40" spans="1:7" ht="19.5" customHeight="1" x14ac:dyDescent="0.2">
      <c r="A40" s="392"/>
      <c r="B40" s="392"/>
      <c r="C40" s="392"/>
      <c r="D40" s="392"/>
      <c r="E40" s="392"/>
      <c r="F40" s="392"/>
      <c r="G40" s="148"/>
    </row>
    <row r="41" spans="1:7" ht="19.5" customHeight="1" x14ac:dyDescent="0.2">
      <c r="A41" s="392"/>
      <c r="B41" s="392"/>
      <c r="C41" s="392"/>
      <c r="D41" s="392"/>
      <c r="E41" s="392"/>
      <c r="F41" s="392"/>
      <c r="G41" s="148"/>
    </row>
    <row r="42" spans="1:7" x14ac:dyDescent="0.2">
      <c r="A42" s="378" t="s">
        <v>135</v>
      </c>
      <c r="B42" s="378"/>
      <c r="C42" s="378"/>
      <c r="D42" s="149"/>
      <c r="E42" s="149"/>
      <c r="F42" s="149"/>
      <c r="G42" s="149"/>
    </row>
    <row r="43" spans="1:7" ht="21" customHeight="1" x14ac:dyDescent="0.2">
      <c r="A43" s="392"/>
      <c r="B43" s="392"/>
      <c r="C43" s="392"/>
      <c r="D43" s="392"/>
      <c r="E43" s="392"/>
      <c r="F43" s="392"/>
      <c r="G43" s="148"/>
    </row>
    <row r="44" spans="1:7" ht="21" customHeight="1" x14ac:dyDescent="0.2">
      <c r="A44" s="392"/>
      <c r="B44" s="392"/>
      <c r="C44" s="392"/>
      <c r="D44" s="392"/>
      <c r="E44" s="392"/>
      <c r="F44" s="392"/>
      <c r="G44" s="148"/>
    </row>
  </sheetData>
  <mergeCells count="25">
    <mergeCell ref="A40:F40"/>
    <mergeCell ref="A41:F41"/>
    <mergeCell ref="A42:C42"/>
    <mergeCell ref="A43:F43"/>
    <mergeCell ref="A44:F44"/>
    <mergeCell ref="A39:B39"/>
    <mergeCell ref="B4:F4"/>
    <mergeCell ref="B5:F5"/>
    <mergeCell ref="B6:F6"/>
    <mergeCell ref="B8:F8"/>
    <mergeCell ref="A10:B10"/>
    <mergeCell ref="A11:B11"/>
    <mergeCell ref="A20:B20"/>
    <mergeCell ref="A21:F35"/>
    <mergeCell ref="A36:B36"/>
    <mergeCell ref="A37:F37"/>
    <mergeCell ref="A38:F38"/>
    <mergeCell ref="B13:F13"/>
    <mergeCell ref="H13:L13"/>
    <mergeCell ref="A1:A3"/>
    <mergeCell ref="B1:D1"/>
    <mergeCell ref="F1:G1"/>
    <mergeCell ref="B2:D3"/>
    <mergeCell ref="F2:G2"/>
    <mergeCell ref="F3:G3"/>
  </mergeCells>
  <phoneticPr fontId="48" type="noConversion"/>
  <conditionalFormatting sqref="B15:C17 C18">
    <cfRule type="containsBlanks" dxfId="13" priority="8">
      <formula>LEN(TRIM(B15))=0</formula>
    </cfRule>
  </conditionalFormatting>
  <conditionalFormatting sqref="D15:D18">
    <cfRule type="containsText" dxfId="12" priority="6" operator="containsText" text="N/A">
      <formula>NOT(ISERROR(SEARCH("N/A",D15)))</formula>
    </cfRule>
  </conditionalFormatting>
  <conditionalFormatting sqref="D15:D19 B18">
    <cfRule type="containsBlanks" dxfId="11" priority="11">
      <formula>LEN(TRIM(B15))=0</formula>
    </cfRule>
  </conditionalFormatting>
  <conditionalFormatting sqref="F15:F19">
    <cfRule type="cellIs" dxfId="10" priority="9" operator="equal">
      <formula>$I$2</formula>
    </cfRule>
    <cfRule type="cellIs" dxfId="9" priority="10" operator="equal">
      <formula>$I$1</formula>
    </cfRule>
  </conditionalFormatting>
  <conditionalFormatting sqref="H15:I17 I18">
    <cfRule type="containsBlanks" dxfId="8" priority="2">
      <formula>LEN(TRIM(H15))=0</formula>
    </cfRule>
  </conditionalFormatting>
  <conditionalFormatting sqref="J15:J18">
    <cfRule type="containsText" dxfId="7" priority="1" operator="containsText" text="N/A">
      <formula>NOT(ISERROR(SEARCH("N/A",J15)))</formula>
    </cfRule>
  </conditionalFormatting>
  <conditionalFormatting sqref="J15:J19 H18">
    <cfRule type="containsBlanks" dxfId="6" priority="5">
      <formula>LEN(TRIM(H15))=0</formula>
    </cfRule>
  </conditionalFormatting>
  <conditionalFormatting sqref="L15:L19">
    <cfRule type="cellIs" dxfId="5" priority="3" operator="equal">
      <formula>$I$2</formula>
    </cfRule>
    <cfRule type="cellIs" dxfId="4" priority="4" operator="equal">
      <formula>$I$1</formula>
    </cfRule>
  </conditionalFormatting>
  <printOptions horizontalCentered="1"/>
  <pageMargins left="0.15748031496062992" right="0.15748031496062992" top="0.15748031496062992" bottom="0.15748031496062992" header="0.19685039370078741" footer="0"/>
  <pageSetup paperSize="9" scale="97" orientation="portrait" r:id="rId1"/>
  <headerFooter alignWithMargins="0">
    <oddHeader xml:space="preserve">&amp;L   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showGridLines="0" view="pageBreakPreview" zoomScaleNormal="100" zoomScaleSheetLayoutView="100" workbookViewId="0">
      <selection activeCell="B8" sqref="B8:G8"/>
    </sheetView>
  </sheetViews>
  <sheetFormatPr baseColWidth="10" defaultColWidth="11.42578125" defaultRowHeight="12.75" x14ac:dyDescent="0.2"/>
  <cols>
    <col min="1" max="1" width="18.28515625" style="130" customWidth="1"/>
    <col min="2" max="2" width="15.7109375" style="130" customWidth="1"/>
    <col min="3" max="3" width="13.7109375" style="130" customWidth="1"/>
    <col min="4" max="4" width="15.140625" style="130" customWidth="1"/>
    <col min="5" max="5" width="14.42578125" style="130" customWidth="1"/>
    <col min="6" max="6" width="10.7109375" style="130" customWidth="1"/>
    <col min="7" max="7" width="15" style="130" bestFit="1" customWidth="1"/>
    <col min="8" max="8" width="2.28515625" style="130" customWidth="1"/>
    <col min="9" max="9" width="11.42578125" style="130"/>
    <col min="10" max="10" width="11.42578125" style="130" hidden="1" customWidth="1"/>
    <col min="11" max="16384" width="11.42578125" style="130"/>
  </cols>
  <sheetData>
    <row r="1" spans="1:10" ht="18" customHeight="1" x14ac:dyDescent="0.2">
      <c r="A1" s="362"/>
      <c r="B1" s="365" t="s">
        <v>0</v>
      </c>
      <c r="C1" s="366"/>
      <c r="D1" s="367"/>
      <c r="E1" s="184"/>
      <c r="F1" s="129" t="s">
        <v>97</v>
      </c>
      <c r="G1" s="368" t="s">
        <v>98</v>
      </c>
      <c r="H1" s="369"/>
      <c r="J1" s="130" t="s">
        <v>99</v>
      </c>
    </row>
    <row r="2" spans="1:10" ht="18" customHeight="1" x14ac:dyDescent="0.2">
      <c r="A2" s="363"/>
      <c r="B2" s="370" t="s">
        <v>100</v>
      </c>
      <c r="C2" s="371"/>
      <c r="D2" s="372"/>
      <c r="E2" s="182"/>
      <c r="F2" s="129" t="s">
        <v>101</v>
      </c>
      <c r="G2" s="368">
        <v>1</v>
      </c>
      <c r="H2" s="376"/>
      <c r="J2" s="130" t="s">
        <v>102</v>
      </c>
    </row>
    <row r="3" spans="1:10" ht="18" customHeight="1" x14ac:dyDescent="0.2">
      <c r="A3" s="364"/>
      <c r="B3" s="373"/>
      <c r="C3" s="374"/>
      <c r="D3" s="375"/>
      <c r="E3" s="183"/>
      <c r="F3" s="129" t="s">
        <v>103</v>
      </c>
      <c r="G3" s="377">
        <v>44526</v>
      </c>
      <c r="H3" s="369"/>
    </row>
    <row r="4" spans="1:10" ht="25.15" customHeight="1" x14ac:dyDescent="0.2">
      <c r="A4" s="131" t="s">
        <v>104</v>
      </c>
      <c r="B4" s="423" t="str">
        <f>[1]Objetivos!D13</f>
        <v>OAJ</v>
      </c>
      <c r="C4" s="423"/>
      <c r="D4" s="423"/>
      <c r="E4" s="423"/>
      <c r="F4" s="423"/>
      <c r="G4" s="423"/>
      <c r="H4" s="132"/>
    </row>
    <row r="5" spans="1:10" ht="33.75" customHeight="1" x14ac:dyDescent="0.2">
      <c r="A5" s="133" t="s">
        <v>105</v>
      </c>
      <c r="B5" s="423" t="str">
        <f>[1]Objetivos!F13</f>
        <v xml:space="preserve">Controlar los riesgos criticos de soborno </v>
      </c>
      <c r="C5" s="423"/>
      <c r="D5" s="423"/>
      <c r="E5" s="423"/>
      <c r="F5" s="423"/>
      <c r="G5" s="423"/>
    </row>
    <row r="6" spans="1:10" ht="25.15" customHeight="1" x14ac:dyDescent="0.2">
      <c r="A6" s="133" t="s">
        <v>106</v>
      </c>
      <c r="B6" s="423" t="str">
        <f>[1]Objetivos!G13</f>
        <v>Indice de Riesgos críticos de soborno controles.</v>
      </c>
      <c r="C6" s="423"/>
      <c r="D6" s="423"/>
      <c r="E6" s="423"/>
      <c r="F6" s="423"/>
      <c r="G6" s="423"/>
    </row>
    <row r="7" spans="1:10" ht="6.75" customHeight="1" x14ac:dyDescent="0.2">
      <c r="A7" s="133"/>
      <c r="B7" s="134"/>
      <c r="C7" s="134"/>
      <c r="D7" s="134"/>
      <c r="E7" s="134"/>
      <c r="F7" s="134"/>
      <c r="G7" s="134"/>
    </row>
    <row r="8" spans="1:10" ht="30" customHeight="1" x14ac:dyDescent="0.2">
      <c r="A8" s="135" t="s">
        <v>107</v>
      </c>
      <c r="B8" s="423" t="str">
        <f>[1]Objetivos!H13</f>
        <v>(Riesgos Críticos de soborno controlados/Total de riesgos críticos de soborno) *100</v>
      </c>
      <c r="C8" s="423"/>
      <c r="D8" s="423"/>
      <c r="E8" s="423"/>
      <c r="F8" s="423"/>
      <c r="G8" s="423"/>
    </row>
    <row r="9" spans="1:10" ht="25.15" customHeight="1" x14ac:dyDescent="0.2">
      <c r="A9" s="133" t="s">
        <v>108</v>
      </c>
      <c r="B9" s="181">
        <v>100</v>
      </c>
      <c r="D9" s="136" t="s">
        <v>109</v>
      </c>
      <c r="E9" s="136"/>
      <c r="F9" s="176">
        <f>[1]Objetivos!I13</f>
        <v>1</v>
      </c>
    </row>
    <row r="10" spans="1:10" ht="25.15" customHeight="1" x14ac:dyDescent="0.2">
      <c r="A10" s="378" t="s">
        <v>110</v>
      </c>
      <c r="B10" s="378"/>
    </row>
    <row r="11" spans="1:10" x14ac:dyDescent="0.2">
      <c r="A11" s="378" t="s">
        <v>111</v>
      </c>
      <c r="B11" s="378"/>
      <c r="C11" s="133"/>
    </row>
    <row r="12" spans="1:10" ht="3" customHeight="1" x14ac:dyDescent="0.2">
      <c r="A12" s="137"/>
      <c r="B12" s="138"/>
      <c r="C12" s="138"/>
      <c r="D12" s="138"/>
      <c r="E12" s="138"/>
      <c r="F12" s="139"/>
      <c r="G12" s="140"/>
      <c r="H12" s="141"/>
    </row>
    <row r="13" spans="1:10" ht="40.9" customHeight="1" x14ac:dyDescent="0.2">
      <c r="A13" s="166" t="s">
        <v>163</v>
      </c>
      <c r="B13" s="143" t="s">
        <v>164</v>
      </c>
      <c r="C13" s="143" t="s">
        <v>165</v>
      </c>
      <c r="D13" s="143" t="s">
        <v>166</v>
      </c>
      <c r="E13" s="143" t="s">
        <v>167</v>
      </c>
      <c r="F13" s="143" t="s">
        <v>116</v>
      </c>
      <c r="G13" s="143" t="s">
        <v>117</v>
      </c>
      <c r="H13" s="141"/>
    </row>
    <row r="14" spans="1:10" ht="15" customHeight="1" x14ac:dyDescent="0.2">
      <c r="A14" s="189">
        <v>45075</v>
      </c>
      <c r="B14" s="177">
        <v>30</v>
      </c>
      <c r="C14" s="178">
        <v>25</v>
      </c>
      <c r="D14" s="185">
        <f>C14/B14</f>
        <v>0.83333333333333337</v>
      </c>
      <c r="E14" s="185">
        <f>F14-D14</f>
        <v>0.16666666666666663</v>
      </c>
      <c r="F14" s="145">
        <v>1</v>
      </c>
      <c r="G14" s="146" t="str">
        <f>IF(D14=0,"NO CONFORME",IF(D14&gt;=F14,$J$1,$J$2))</f>
        <v>NO CONFORME</v>
      </c>
      <c r="H14" s="141"/>
    </row>
    <row r="15" spans="1:10" ht="15" customHeight="1" x14ac:dyDescent="0.2">
      <c r="A15" s="189">
        <v>45413</v>
      </c>
      <c r="B15" s="177">
        <v>26</v>
      </c>
      <c r="C15" s="178">
        <v>26</v>
      </c>
      <c r="D15" s="185">
        <f t="shared" ref="D15:D17" si="0">C15/B15</f>
        <v>1</v>
      </c>
      <c r="E15" s="185">
        <f t="shared" ref="E15:E17" si="1">F15-D15</f>
        <v>0</v>
      </c>
      <c r="F15" s="145">
        <v>1</v>
      </c>
      <c r="G15" s="146" t="str">
        <f>IF(D15=0,"NO CONFORME",IF(D15&gt;=F15,$J$1,$J$2))</f>
        <v xml:space="preserve">CONFORME </v>
      </c>
      <c r="H15" s="141"/>
    </row>
    <row r="16" spans="1:10" ht="15" customHeight="1" x14ac:dyDescent="0.2">
      <c r="A16" s="144"/>
      <c r="B16" s="177"/>
      <c r="C16" s="178"/>
      <c r="D16" s="185" t="e">
        <f t="shared" si="0"/>
        <v>#DIV/0!</v>
      </c>
      <c r="E16" s="185" t="e">
        <f t="shared" si="1"/>
        <v>#DIV/0!</v>
      </c>
      <c r="F16" s="145">
        <v>1</v>
      </c>
      <c r="G16" s="146" t="e">
        <f>IF(D16=0,"NO CONFORME",IF(D16&gt;=F16,$J$1,$J$2))</f>
        <v>#DIV/0!</v>
      </c>
      <c r="H16" s="141"/>
    </row>
    <row r="17" spans="1:8" ht="15" customHeight="1" x14ac:dyDescent="0.2">
      <c r="A17" s="144"/>
      <c r="B17" s="177"/>
      <c r="C17" s="178"/>
      <c r="D17" s="185" t="e">
        <f t="shared" si="0"/>
        <v>#DIV/0!</v>
      </c>
      <c r="E17" s="185" t="e">
        <f t="shared" si="1"/>
        <v>#DIV/0!</v>
      </c>
      <c r="F17" s="145">
        <v>1</v>
      </c>
      <c r="G17" s="146" t="e">
        <f>IF(D17=0,"NO CONFORME",IF(D17&gt;=F17,$J$1,$J$2))</f>
        <v>#DIV/0!</v>
      </c>
      <c r="H17" s="141"/>
    </row>
    <row r="18" spans="1:8" ht="15" x14ac:dyDescent="0.2">
      <c r="A18" s="187" t="s">
        <v>140</v>
      </c>
      <c r="B18" s="186"/>
      <c r="C18" s="186"/>
      <c r="D18" s="145" t="e">
        <f>C18/B18</f>
        <v>#DIV/0!</v>
      </c>
      <c r="E18" s="145" t="e">
        <f>F18-D18</f>
        <v>#DIV/0!</v>
      </c>
      <c r="F18" s="145">
        <f>AVERAGE(F14:F17)</f>
        <v>1</v>
      </c>
      <c r="G18" s="146" t="e">
        <f>IF(D18=0,"NO CONFORME",IF(D18&gt;=F18,$J$1,$J$2))</f>
        <v>#DIV/0!</v>
      </c>
      <c r="H18" s="141"/>
    </row>
    <row r="19" spans="1:8" ht="15" hidden="1" customHeight="1" x14ac:dyDescent="0.2">
      <c r="A19" s="378" t="s">
        <v>132</v>
      </c>
      <c r="B19" s="378"/>
      <c r="C19" s="133"/>
      <c r="D19" s="138"/>
      <c r="E19" s="138"/>
      <c r="F19" s="139"/>
      <c r="G19" s="140"/>
      <c r="H19" s="141"/>
    </row>
    <row r="20" spans="1:8" hidden="1" x14ac:dyDescent="0.2">
      <c r="A20" s="382"/>
      <c r="B20" s="383"/>
      <c r="C20" s="383"/>
      <c r="D20" s="383"/>
      <c r="E20" s="383"/>
      <c r="F20" s="383"/>
      <c r="G20" s="384"/>
      <c r="H20" s="147"/>
    </row>
    <row r="21" spans="1:8" hidden="1" x14ac:dyDescent="0.2">
      <c r="A21" s="385"/>
      <c r="B21" s="386"/>
      <c r="C21" s="386"/>
      <c r="D21" s="386"/>
      <c r="E21" s="386"/>
      <c r="F21" s="386"/>
      <c r="G21" s="387"/>
      <c r="H21" s="147"/>
    </row>
    <row r="22" spans="1:8" hidden="1" x14ac:dyDescent="0.2">
      <c r="A22" s="385"/>
      <c r="B22" s="386"/>
      <c r="C22" s="386"/>
      <c r="D22" s="386"/>
      <c r="E22" s="386"/>
      <c r="F22" s="386"/>
      <c r="G22" s="387"/>
      <c r="H22" s="147"/>
    </row>
    <row r="23" spans="1:8" hidden="1" x14ac:dyDescent="0.2">
      <c r="A23" s="385"/>
      <c r="B23" s="386"/>
      <c r="C23" s="386"/>
      <c r="D23" s="386"/>
      <c r="E23" s="386"/>
      <c r="F23" s="386"/>
      <c r="G23" s="387"/>
      <c r="H23" s="147"/>
    </row>
    <row r="24" spans="1:8" hidden="1" x14ac:dyDescent="0.2">
      <c r="A24" s="385"/>
      <c r="B24" s="386"/>
      <c r="C24" s="386"/>
      <c r="D24" s="386"/>
      <c r="E24" s="386"/>
      <c r="F24" s="386"/>
      <c r="G24" s="387"/>
      <c r="H24" s="147"/>
    </row>
    <row r="25" spans="1:8" hidden="1" x14ac:dyDescent="0.2">
      <c r="A25" s="385"/>
      <c r="B25" s="386"/>
      <c r="C25" s="386"/>
      <c r="D25" s="386"/>
      <c r="E25" s="386"/>
      <c r="F25" s="386"/>
      <c r="G25" s="387"/>
      <c r="H25" s="147"/>
    </row>
    <row r="26" spans="1:8" hidden="1" x14ac:dyDescent="0.2">
      <c r="A26" s="385"/>
      <c r="B26" s="386"/>
      <c r="C26" s="386"/>
      <c r="D26" s="386"/>
      <c r="E26" s="386"/>
      <c r="F26" s="386"/>
      <c r="G26" s="387"/>
      <c r="H26" s="147"/>
    </row>
    <row r="27" spans="1:8" hidden="1" x14ac:dyDescent="0.2">
      <c r="A27" s="385"/>
      <c r="B27" s="386"/>
      <c r="C27" s="386"/>
      <c r="D27" s="386"/>
      <c r="E27" s="386"/>
      <c r="F27" s="386"/>
      <c r="G27" s="387"/>
      <c r="H27" s="147"/>
    </row>
    <row r="28" spans="1:8" hidden="1" x14ac:dyDescent="0.2">
      <c r="A28" s="385"/>
      <c r="B28" s="386"/>
      <c r="C28" s="386"/>
      <c r="D28" s="386"/>
      <c r="E28" s="386"/>
      <c r="F28" s="386"/>
      <c r="G28" s="387"/>
      <c r="H28" s="147"/>
    </row>
    <row r="29" spans="1:8" hidden="1" x14ac:dyDescent="0.2">
      <c r="A29" s="385"/>
      <c r="B29" s="386"/>
      <c r="C29" s="386"/>
      <c r="D29" s="386"/>
      <c r="E29" s="386"/>
      <c r="F29" s="386"/>
      <c r="G29" s="387"/>
      <c r="H29" s="147"/>
    </row>
    <row r="30" spans="1:8" hidden="1" x14ac:dyDescent="0.2">
      <c r="A30" s="385"/>
      <c r="B30" s="386"/>
      <c r="C30" s="386"/>
      <c r="D30" s="386"/>
      <c r="E30" s="386"/>
      <c r="F30" s="386"/>
      <c r="G30" s="387"/>
      <c r="H30" s="147"/>
    </row>
    <row r="31" spans="1:8" hidden="1" x14ac:dyDescent="0.2">
      <c r="A31" s="385"/>
      <c r="B31" s="386"/>
      <c r="C31" s="386"/>
      <c r="D31" s="386"/>
      <c r="E31" s="386"/>
      <c r="F31" s="386"/>
      <c r="G31" s="387"/>
      <c r="H31" s="147"/>
    </row>
    <row r="32" spans="1:8" hidden="1" x14ac:dyDescent="0.2">
      <c r="A32" s="385"/>
      <c r="B32" s="386"/>
      <c r="C32" s="386"/>
      <c r="D32" s="386"/>
      <c r="E32" s="386"/>
      <c r="F32" s="386"/>
      <c r="G32" s="387"/>
      <c r="H32" s="147"/>
    </row>
    <row r="33" spans="1:8" hidden="1" x14ac:dyDescent="0.2">
      <c r="A33" s="385"/>
      <c r="B33" s="386"/>
      <c r="C33" s="386"/>
      <c r="D33" s="386"/>
      <c r="E33" s="386"/>
      <c r="F33" s="386"/>
      <c r="G33" s="387"/>
      <c r="H33" s="147"/>
    </row>
    <row r="34" spans="1:8" hidden="1" x14ac:dyDescent="0.2">
      <c r="A34" s="388"/>
      <c r="B34" s="389"/>
      <c r="C34" s="389"/>
      <c r="D34" s="389"/>
      <c r="E34" s="389"/>
      <c r="F34" s="389"/>
      <c r="G34" s="390"/>
      <c r="H34" s="147"/>
    </row>
    <row r="35" spans="1:8" x14ac:dyDescent="0.2">
      <c r="A35" s="378" t="s">
        <v>133</v>
      </c>
      <c r="B35" s="378"/>
      <c r="C35" s="133"/>
    </row>
    <row r="36" spans="1:8" ht="23.25" customHeight="1" x14ac:dyDescent="0.2">
      <c r="A36" s="424"/>
      <c r="B36" s="424"/>
      <c r="C36" s="424"/>
      <c r="D36" s="424"/>
      <c r="E36" s="424"/>
      <c r="F36" s="424"/>
      <c r="G36" s="424"/>
    </row>
    <row r="37" spans="1:8" ht="23.25" customHeight="1" x14ac:dyDescent="0.2">
      <c r="A37" s="425"/>
      <c r="B37" s="425"/>
      <c r="C37" s="425"/>
      <c r="D37" s="425"/>
      <c r="E37" s="425"/>
      <c r="F37" s="425"/>
      <c r="G37" s="425"/>
    </row>
    <row r="38" spans="1:8" x14ac:dyDescent="0.2">
      <c r="A38" s="378" t="s">
        <v>134</v>
      </c>
      <c r="B38" s="378"/>
      <c r="C38" s="133"/>
    </row>
    <row r="39" spans="1:8" ht="19.5" customHeight="1" x14ac:dyDescent="0.2">
      <c r="A39" s="424"/>
      <c r="B39" s="424"/>
      <c r="C39" s="424"/>
      <c r="D39" s="424"/>
      <c r="E39" s="424"/>
      <c r="F39" s="424"/>
      <c r="G39" s="424"/>
      <c r="H39" s="148"/>
    </row>
    <row r="40" spans="1:8" ht="19.5" customHeight="1" x14ac:dyDescent="0.2">
      <c r="A40" s="392"/>
      <c r="B40" s="392"/>
      <c r="C40" s="392"/>
      <c r="D40" s="392"/>
      <c r="E40" s="392"/>
      <c r="F40" s="392"/>
      <c r="G40" s="392"/>
      <c r="H40" s="148"/>
    </row>
    <row r="41" spans="1:8" x14ac:dyDescent="0.2">
      <c r="A41" s="378" t="s">
        <v>135</v>
      </c>
      <c r="B41" s="378"/>
      <c r="C41" s="378"/>
      <c r="D41" s="149"/>
      <c r="E41" s="149"/>
      <c r="F41" s="149"/>
      <c r="G41" s="149"/>
      <c r="H41" s="149"/>
    </row>
    <row r="42" spans="1:8" ht="21" customHeight="1" x14ac:dyDescent="0.2">
      <c r="A42" s="426"/>
      <c r="B42" s="426"/>
      <c r="C42" s="426"/>
      <c r="D42" s="426"/>
      <c r="E42" s="426"/>
      <c r="F42" s="426"/>
      <c r="G42" s="426"/>
      <c r="H42" s="148"/>
    </row>
    <row r="43" spans="1:8" ht="21" customHeight="1" x14ac:dyDescent="0.2">
      <c r="A43" s="392"/>
      <c r="B43" s="392"/>
      <c r="C43" s="392"/>
      <c r="D43" s="392"/>
      <c r="E43" s="392"/>
      <c r="F43" s="392"/>
      <c r="G43" s="392"/>
      <c r="H43" s="148"/>
    </row>
  </sheetData>
  <mergeCells count="23">
    <mergeCell ref="A39:G39"/>
    <mergeCell ref="A40:G40"/>
    <mergeCell ref="A41:C41"/>
    <mergeCell ref="A42:G42"/>
    <mergeCell ref="A43:G43"/>
    <mergeCell ref="A38:B38"/>
    <mergeCell ref="B4:G4"/>
    <mergeCell ref="B5:G5"/>
    <mergeCell ref="B6:G6"/>
    <mergeCell ref="B8:G8"/>
    <mergeCell ref="A10:B10"/>
    <mergeCell ref="A11:B11"/>
    <mergeCell ref="A19:B19"/>
    <mergeCell ref="A20:G34"/>
    <mergeCell ref="A35:B35"/>
    <mergeCell ref="A36:G36"/>
    <mergeCell ref="A37:G37"/>
    <mergeCell ref="A1:A3"/>
    <mergeCell ref="B1:D1"/>
    <mergeCell ref="G1:H1"/>
    <mergeCell ref="B2:D3"/>
    <mergeCell ref="G2:H2"/>
    <mergeCell ref="G3:H3"/>
  </mergeCells>
  <conditionalFormatting sqref="B14:C15">
    <cfRule type="containsBlanks" dxfId="3" priority="2">
      <formula>LEN(TRIM(B14))=0</formula>
    </cfRule>
  </conditionalFormatting>
  <conditionalFormatting sqref="G14:G18">
    <cfRule type="cellIs" dxfId="2" priority="5" operator="equal">
      <formula>$J$2</formula>
    </cfRule>
    <cfRule type="cellIs" dxfId="1" priority="6" operator="equal">
      <formula>$J$1</formula>
    </cfRule>
  </conditionalFormatting>
  <printOptions horizontalCentered="1"/>
  <pageMargins left="0.15748031496062992" right="0.15748031496062992" top="0.15748031496062992" bottom="0.15748031496062992" header="0.19685039370078741" footer="0"/>
  <pageSetup paperSize="9" scale="95" orientation="portrait" r:id="rId1"/>
  <headerFooter alignWithMargins="0">
    <oddHeader xml:space="preserve">&amp;L   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O179"/>
  <sheetViews>
    <sheetView showGridLines="0" showZeros="0" showOutlineSymbols="0" zoomScale="60" zoomScaleNormal="60" workbookViewId="0">
      <selection activeCell="G5" sqref="G5:H5"/>
    </sheetView>
  </sheetViews>
  <sheetFormatPr baseColWidth="10" defaultColWidth="20.28515625" defaultRowHeight="12.75" x14ac:dyDescent="0.2"/>
  <cols>
    <col min="1" max="1" width="3.7109375" style="78" customWidth="1"/>
    <col min="2" max="2" width="3.7109375" style="77" customWidth="1"/>
    <col min="3" max="3" width="15.42578125" style="77" customWidth="1"/>
    <col min="4" max="4" width="28.42578125" style="77" customWidth="1"/>
    <col min="5" max="5" width="39.42578125" style="77" customWidth="1"/>
    <col min="6" max="6" width="30.42578125" style="77" customWidth="1"/>
    <col min="7" max="7" width="20.42578125" style="77" customWidth="1"/>
    <col min="8" max="8" width="26.42578125" style="77" customWidth="1"/>
    <col min="9" max="9" width="20.42578125" style="77" customWidth="1"/>
    <col min="10" max="10" width="21.42578125" style="77" bestFit="1" customWidth="1"/>
    <col min="11" max="11" width="16.7109375" style="77" customWidth="1"/>
    <col min="12" max="12" width="17.7109375" style="77" customWidth="1"/>
    <col min="13" max="13" width="4.140625" style="77" customWidth="1"/>
    <col min="14" max="17" width="11.42578125" style="78" hidden="1" customWidth="1"/>
    <col min="18" max="18" width="11.42578125" style="77" hidden="1" customWidth="1"/>
    <col min="19" max="194" width="11.42578125" style="77" customWidth="1"/>
    <col min="195" max="195" width="3" style="77" bestFit="1" customWidth="1"/>
    <col min="196" max="196" width="13" style="77" bestFit="1" customWidth="1"/>
    <col min="197" max="197" width="20.28515625" style="77" bestFit="1" customWidth="1"/>
    <col min="198" max="249" width="20.28515625" style="77"/>
    <col min="250" max="251" width="3.7109375" style="77" customWidth="1"/>
    <col min="252" max="252" width="15.42578125" style="77" customWidth="1"/>
    <col min="253" max="255" width="30.42578125" style="77" customWidth="1"/>
    <col min="256" max="258" width="20.42578125" style="77" customWidth="1"/>
    <col min="259" max="259" width="21.42578125" style="77" bestFit="1" customWidth="1"/>
    <col min="260" max="260" width="16.7109375" style="77" customWidth="1"/>
    <col min="261" max="261" width="17.7109375" style="77" customWidth="1"/>
    <col min="262" max="262" width="4.140625" style="77" customWidth="1"/>
    <col min="263" max="263" width="3.28515625" style="77" customWidth="1"/>
    <col min="264" max="264" width="21.7109375" style="77" customWidth="1"/>
    <col min="265" max="265" width="7" style="77" customWidth="1"/>
    <col min="266" max="266" width="11.42578125" style="77" customWidth="1"/>
    <col min="267" max="267" width="7.7109375" style="77" customWidth="1"/>
    <col min="268" max="450" width="11.42578125" style="77" customWidth="1"/>
    <col min="451" max="451" width="3" style="77" bestFit="1" customWidth="1"/>
    <col min="452" max="452" width="13" style="77" bestFit="1" customWidth="1"/>
    <col min="453" max="505" width="20.28515625" style="77"/>
    <col min="506" max="507" width="3.7109375" style="77" customWidth="1"/>
    <col min="508" max="508" width="15.42578125" style="77" customWidth="1"/>
    <col min="509" max="511" width="30.42578125" style="77" customWidth="1"/>
    <col min="512" max="514" width="20.42578125" style="77" customWidth="1"/>
    <col min="515" max="515" width="21.42578125" style="77" bestFit="1" customWidth="1"/>
    <col min="516" max="516" width="16.7109375" style="77" customWidth="1"/>
    <col min="517" max="517" width="17.7109375" style="77" customWidth="1"/>
    <col min="518" max="518" width="4.140625" style="77" customWidth="1"/>
    <col min="519" max="519" width="3.28515625" style="77" customWidth="1"/>
    <col min="520" max="520" width="21.7109375" style="77" customWidth="1"/>
    <col min="521" max="521" width="7" style="77" customWidth="1"/>
    <col min="522" max="522" width="11.42578125" style="77" customWidth="1"/>
    <col min="523" max="523" width="7.7109375" style="77" customWidth="1"/>
    <col min="524" max="706" width="11.42578125" style="77" customWidth="1"/>
    <col min="707" max="707" width="3" style="77" bestFit="1" customWidth="1"/>
    <col min="708" max="708" width="13" style="77" bestFit="1" customWidth="1"/>
    <col min="709" max="761" width="20.28515625" style="77"/>
    <col min="762" max="763" width="3.7109375" style="77" customWidth="1"/>
    <col min="764" max="764" width="15.42578125" style="77" customWidth="1"/>
    <col min="765" max="767" width="30.42578125" style="77" customWidth="1"/>
    <col min="768" max="770" width="20.42578125" style="77" customWidth="1"/>
    <col min="771" max="771" width="21.42578125" style="77" bestFit="1" customWidth="1"/>
    <col min="772" max="772" width="16.7109375" style="77" customWidth="1"/>
    <col min="773" max="773" width="17.7109375" style="77" customWidth="1"/>
    <col min="774" max="774" width="4.140625" style="77" customWidth="1"/>
    <col min="775" max="775" width="3.28515625" style="77" customWidth="1"/>
    <col min="776" max="776" width="21.7109375" style="77" customWidth="1"/>
    <col min="777" max="777" width="7" style="77" customWidth="1"/>
    <col min="778" max="778" width="11.42578125" style="77" customWidth="1"/>
    <col min="779" max="779" width="7.7109375" style="77" customWidth="1"/>
    <col min="780" max="962" width="11.42578125" style="77" customWidth="1"/>
    <col min="963" max="963" width="3" style="77" bestFit="1" customWidth="1"/>
    <col min="964" max="964" width="13" style="77" bestFit="1" customWidth="1"/>
    <col min="965" max="1017" width="20.28515625" style="77"/>
    <col min="1018" max="1019" width="3.7109375" style="77" customWidth="1"/>
    <col min="1020" max="1020" width="15.42578125" style="77" customWidth="1"/>
    <col min="1021" max="1023" width="30.42578125" style="77" customWidth="1"/>
    <col min="1024" max="1026" width="20.42578125" style="77" customWidth="1"/>
    <col min="1027" max="1027" width="21.42578125" style="77" bestFit="1" customWidth="1"/>
    <col min="1028" max="1028" width="16.7109375" style="77" customWidth="1"/>
    <col min="1029" max="1029" width="17.7109375" style="77" customWidth="1"/>
    <col min="1030" max="1030" width="4.140625" style="77" customWidth="1"/>
    <col min="1031" max="1031" width="3.28515625" style="77" customWidth="1"/>
    <col min="1032" max="1032" width="21.7109375" style="77" customWidth="1"/>
    <col min="1033" max="1033" width="7" style="77" customWidth="1"/>
    <col min="1034" max="1034" width="11.42578125" style="77" customWidth="1"/>
    <col min="1035" max="1035" width="7.7109375" style="77" customWidth="1"/>
    <col min="1036" max="1218" width="11.42578125" style="77" customWidth="1"/>
    <col min="1219" max="1219" width="3" style="77" bestFit="1" customWidth="1"/>
    <col min="1220" max="1220" width="13" style="77" bestFit="1" customWidth="1"/>
    <col min="1221" max="1273" width="20.28515625" style="77"/>
    <col min="1274" max="1275" width="3.7109375" style="77" customWidth="1"/>
    <col min="1276" max="1276" width="15.42578125" style="77" customWidth="1"/>
    <col min="1277" max="1279" width="30.42578125" style="77" customWidth="1"/>
    <col min="1280" max="1282" width="20.42578125" style="77" customWidth="1"/>
    <col min="1283" max="1283" width="21.42578125" style="77" bestFit="1" customWidth="1"/>
    <col min="1284" max="1284" width="16.7109375" style="77" customWidth="1"/>
    <col min="1285" max="1285" width="17.7109375" style="77" customWidth="1"/>
    <col min="1286" max="1286" width="4.140625" style="77" customWidth="1"/>
    <col min="1287" max="1287" width="3.28515625" style="77" customWidth="1"/>
    <col min="1288" max="1288" width="21.7109375" style="77" customWidth="1"/>
    <col min="1289" max="1289" width="7" style="77" customWidth="1"/>
    <col min="1290" max="1290" width="11.42578125" style="77" customWidth="1"/>
    <col min="1291" max="1291" width="7.7109375" style="77" customWidth="1"/>
    <col min="1292" max="1474" width="11.42578125" style="77" customWidth="1"/>
    <col min="1475" max="1475" width="3" style="77" bestFit="1" customWidth="1"/>
    <col min="1476" max="1476" width="13" style="77" bestFit="1" customWidth="1"/>
    <col min="1477" max="1529" width="20.28515625" style="77"/>
    <col min="1530" max="1531" width="3.7109375" style="77" customWidth="1"/>
    <col min="1532" max="1532" width="15.42578125" style="77" customWidth="1"/>
    <col min="1533" max="1535" width="30.42578125" style="77" customWidth="1"/>
    <col min="1536" max="1538" width="20.42578125" style="77" customWidth="1"/>
    <col min="1539" max="1539" width="21.42578125" style="77" bestFit="1" customWidth="1"/>
    <col min="1540" max="1540" width="16.7109375" style="77" customWidth="1"/>
    <col min="1541" max="1541" width="17.7109375" style="77" customWidth="1"/>
    <col min="1542" max="1542" width="4.140625" style="77" customWidth="1"/>
    <col min="1543" max="1543" width="3.28515625" style="77" customWidth="1"/>
    <col min="1544" max="1544" width="21.7109375" style="77" customWidth="1"/>
    <col min="1545" max="1545" width="7" style="77" customWidth="1"/>
    <col min="1546" max="1546" width="11.42578125" style="77" customWidth="1"/>
    <col min="1547" max="1547" width="7.7109375" style="77" customWidth="1"/>
    <col min="1548" max="1730" width="11.42578125" style="77" customWidth="1"/>
    <col min="1731" max="1731" width="3" style="77" bestFit="1" customWidth="1"/>
    <col min="1732" max="1732" width="13" style="77" bestFit="1" customWidth="1"/>
    <col min="1733" max="1785" width="20.28515625" style="77"/>
    <col min="1786" max="1787" width="3.7109375" style="77" customWidth="1"/>
    <col min="1788" max="1788" width="15.42578125" style="77" customWidth="1"/>
    <col min="1789" max="1791" width="30.42578125" style="77" customWidth="1"/>
    <col min="1792" max="1794" width="20.42578125" style="77" customWidth="1"/>
    <col min="1795" max="1795" width="21.42578125" style="77" bestFit="1" customWidth="1"/>
    <col min="1796" max="1796" width="16.7109375" style="77" customWidth="1"/>
    <col min="1797" max="1797" width="17.7109375" style="77" customWidth="1"/>
    <col min="1798" max="1798" width="4.140625" style="77" customWidth="1"/>
    <col min="1799" max="1799" width="3.28515625" style="77" customWidth="1"/>
    <col min="1800" max="1800" width="21.7109375" style="77" customWidth="1"/>
    <col min="1801" max="1801" width="7" style="77" customWidth="1"/>
    <col min="1802" max="1802" width="11.42578125" style="77" customWidth="1"/>
    <col min="1803" max="1803" width="7.7109375" style="77" customWidth="1"/>
    <col min="1804" max="1986" width="11.42578125" style="77" customWidth="1"/>
    <col min="1987" max="1987" width="3" style="77" bestFit="1" customWidth="1"/>
    <col min="1988" max="1988" width="13" style="77" bestFit="1" customWidth="1"/>
    <col min="1989" max="2041" width="20.28515625" style="77"/>
    <col min="2042" max="2043" width="3.7109375" style="77" customWidth="1"/>
    <col min="2044" max="2044" width="15.42578125" style="77" customWidth="1"/>
    <col min="2045" max="2047" width="30.42578125" style="77" customWidth="1"/>
    <col min="2048" max="2050" width="20.42578125" style="77" customWidth="1"/>
    <col min="2051" max="2051" width="21.42578125" style="77" bestFit="1" customWidth="1"/>
    <col min="2052" max="2052" width="16.7109375" style="77" customWidth="1"/>
    <col min="2053" max="2053" width="17.7109375" style="77" customWidth="1"/>
    <col min="2054" max="2054" width="4.140625" style="77" customWidth="1"/>
    <col min="2055" max="2055" width="3.28515625" style="77" customWidth="1"/>
    <col min="2056" max="2056" width="21.7109375" style="77" customWidth="1"/>
    <col min="2057" max="2057" width="7" style="77" customWidth="1"/>
    <col min="2058" max="2058" width="11.42578125" style="77" customWidth="1"/>
    <col min="2059" max="2059" width="7.7109375" style="77" customWidth="1"/>
    <col min="2060" max="2242" width="11.42578125" style="77" customWidth="1"/>
    <col min="2243" max="2243" width="3" style="77" bestFit="1" customWidth="1"/>
    <col min="2244" max="2244" width="13" style="77" bestFit="1" customWidth="1"/>
    <col min="2245" max="2297" width="20.28515625" style="77"/>
    <col min="2298" max="2299" width="3.7109375" style="77" customWidth="1"/>
    <col min="2300" max="2300" width="15.42578125" style="77" customWidth="1"/>
    <col min="2301" max="2303" width="30.42578125" style="77" customWidth="1"/>
    <col min="2304" max="2306" width="20.42578125" style="77" customWidth="1"/>
    <col min="2307" max="2307" width="21.42578125" style="77" bestFit="1" customWidth="1"/>
    <col min="2308" max="2308" width="16.7109375" style="77" customWidth="1"/>
    <col min="2309" max="2309" width="17.7109375" style="77" customWidth="1"/>
    <col min="2310" max="2310" width="4.140625" style="77" customWidth="1"/>
    <col min="2311" max="2311" width="3.28515625" style="77" customWidth="1"/>
    <col min="2312" max="2312" width="21.7109375" style="77" customWidth="1"/>
    <col min="2313" max="2313" width="7" style="77" customWidth="1"/>
    <col min="2314" max="2314" width="11.42578125" style="77" customWidth="1"/>
    <col min="2315" max="2315" width="7.7109375" style="77" customWidth="1"/>
    <col min="2316" max="2498" width="11.42578125" style="77" customWidth="1"/>
    <col min="2499" max="2499" width="3" style="77" bestFit="1" customWidth="1"/>
    <col min="2500" max="2500" width="13" style="77" bestFit="1" customWidth="1"/>
    <col min="2501" max="2553" width="20.28515625" style="77"/>
    <col min="2554" max="2555" width="3.7109375" style="77" customWidth="1"/>
    <col min="2556" max="2556" width="15.42578125" style="77" customWidth="1"/>
    <col min="2557" max="2559" width="30.42578125" style="77" customWidth="1"/>
    <col min="2560" max="2562" width="20.42578125" style="77" customWidth="1"/>
    <col min="2563" max="2563" width="21.42578125" style="77" bestFit="1" customWidth="1"/>
    <col min="2564" max="2564" width="16.7109375" style="77" customWidth="1"/>
    <col min="2565" max="2565" width="17.7109375" style="77" customWidth="1"/>
    <col min="2566" max="2566" width="4.140625" style="77" customWidth="1"/>
    <col min="2567" max="2567" width="3.28515625" style="77" customWidth="1"/>
    <col min="2568" max="2568" width="21.7109375" style="77" customWidth="1"/>
    <col min="2569" max="2569" width="7" style="77" customWidth="1"/>
    <col min="2570" max="2570" width="11.42578125" style="77" customWidth="1"/>
    <col min="2571" max="2571" width="7.7109375" style="77" customWidth="1"/>
    <col min="2572" max="2754" width="11.42578125" style="77" customWidth="1"/>
    <col min="2755" max="2755" width="3" style="77" bestFit="1" customWidth="1"/>
    <col min="2756" max="2756" width="13" style="77" bestFit="1" customWidth="1"/>
    <col min="2757" max="2809" width="20.28515625" style="77"/>
    <col min="2810" max="2811" width="3.7109375" style="77" customWidth="1"/>
    <col min="2812" max="2812" width="15.42578125" style="77" customWidth="1"/>
    <col min="2813" max="2815" width="30.42578125" style="77" customWidth="1"/>
    <col min="2816" max="2818" width="20.42578125" style="77" customWidth="1"/>
    <col min="2819" max="2819" width="21.42578125" style="77" bestFit="1" customWidth="1"/>
    <col min="2820" max="2820" width="16.7109375" style="77" customWidth="1"/>
    <col min="2821" max="2821" width="17.7109375" style="77" customWidth="1"/>
    <col min="2822" max="2822" width="4.140625" style="77" customWidth="1"/>
    <col min="2823" max="2823" width="3.28515625" style="77" customWidth="1"/>
    <col min="2824" max="2824" width="21.7109375" style="77" customWidth="1"/>
    <col min="2825" max="2825" width="7" style="77" customWidth="1"/>
    <col min="2826" max="2826" width="11.42578125" style="77" customWidth="1"/>
    <col min="2827" max="2827" width="7.7109375" style="77" customWidth="1"/>
    <col min="2828" max="3010" width="11.42578125" style="77" customWidth="1"/>
    <col min="3011" max="3011" width="3" style="77" bestFit="1" customWidth="1"/>
    <col min="3012" max="3012" width="13" style="77" bestFit="1" customWidth="1"/>
    <col min="3013" max="3065" width="20.28515625" style="77"/>
    <col min="3066" max="3067" width="3.7109375" style="77" customWidth="1"/>
    <col min="3068" max="3068" width="15.42578125" style="77" customWidth="1"/>
    <col min="3069" max="3071" width="30.42578125" style="77" customWidth="1"/>
    <col min="3072" max="3074" width="20.42578125" style="77" customWidth="1"/>
    <col min="3075" max="3075" width="21.42578125" style="77" bestFit="1" customWidth="1"/>
    <col min="3076" max="3076" width="16.7109375" style="77" customWidth="1"/>
    <col min="3077" max="3077" width="17.7109375" style="77" customWidth="1"/>
    <col min="3078" max="3078" width="4.140625" style="77" customWidth="1"/>
    <col min="3079" max="3079" width="3.28515625" style="77" customWidth="1"/>
    <col min="3080" max="3080" width="21.7109375" style="77" customWidth="1"/>
    <col min="3081" max="3081" width="7" style="77" customWidth="1"/>
    <col min="3082" max="3082" width="11.42578125" style="77" customWidth="1"/>
    <col min="3083" max="3083" width="7.7109375" style="77" customWidth="1"/>
    <col min="3084" max="3266" width="11.42578125" style="77" customWidth="1"/>
    <col min="3267" max="3267" width="3" style="77" bestFit="1" customWidth="1"/>
    <col min="3268" max="3268" width="13" style="77" bestFit="1" customWidth="1"/>
    <col min="3269" max="3321" width="20.28515625" style="77"/>
    <col min="3322" max="3323" width="3.7109375" style="77" customWidth="1"/>
    <col min="3324" max="3324" width="15.42578125" style="77" customWidth="1"/>
    <col min="3325" max="3327" width="30.42578125" style="77" customWidth="1"/>
    <col min="3328" max="3330" width="20.42578125" style="77" customWidth="1"/>
    <col min="3331" max="3331" width="21.42578125" style="77" bestFit="1" customWidth="1"/>
    <col min="3332" max="3332" width="16.7109375" style="77" customWidth="1"/>
    <col min="3333" max="3333" width="17.7109375" style="77" customWidth="1"/>
    <col min="3334" max="3334" width="4.140625" style="77" customWidth="1"/>
    <col min="3335" max="3335" width="3.28515625" style="77" customWidth="1"/>
    <col min="3336" max="3336" width="21.7109375" style="77" customWidth="1"/>
    <col min="3337" max="3337" width="7" style="77" customWidth="1"/>
    <col min="3338" max="3338" width="11.42578125" style="77" customWidth="1"/>
    <col min="3339" max="3339" width="7.7109375" style="77" customWidth="1"/>
    <col min="3340" max="3522" width="11.42578125" style="77" customWidth="1"/>
    <col min="3523" max="3523" width="3" style="77" bestFit="1" customWidth="1"/>
    <col min="3524" max="3524" width="13" style="77" bestFit="1" customWidth="1"/>
    <col min="3525" max="3577" width="20.28515625" style="77"/>
    <col min="3578" max="3579" width="3.7109375" style="77" customWidth="1"/>
    <col min="3580" max="3580" width="15.42578125" style="77" customWidth="1"/>
    <col min="3581" max="3583" width="30.42578125" style="77" customWidth="1"/>
    <col min="3584" max="3586" width="20.42578125" style="77" customWidth="1"/>
    <col min="3587" max="3587" width="21.42578125" style="77" bestFit="1" customWidth="1"/>
    <col min="3588" max="3588" width="16.7109375" style="77" customWidth="1"/>
    <col min="3589" max="3589" width="17.7109375" style="77" customWidth="1"/>
    <col min="3590" max="3590" width="4.140625" style="77" customWidth="1"/>
    <col min="3591" max="3591" width="3.28515625" style="77" customWidth="1"/>
    <col min="3592" max="3592" width="21.7109375" style="77" customWidth="1"/>
    <col min="3593" max="3593" width="7" style="77" customWidth="1"/>
    <col min="3594" max="3594" width="11.42578125" style="77" customWidth="1"/>
    <col min="3595" max="3595" width="7.7109375" style="77" customWidth="1"/>
    <col min="3596" max="3778" width="11.42578125" style="77" customWidth="1"/>
    <col min="3779" max="3779" width="3" style="77" bestFit="1" customWidth="1"/>
    <col min="3780" max="3780" width="13" style="77" bestFit="1" customWidth="1"/>
    <col min="3781" max="3833" width="20.28515625" style="77"/>
    <col min="3834" max="3835" width="3.7109375" style="77" customWidth="1"/>
    <col min="3836" max="3836" width="15.42578125" style="77" customWidth="1"/>
    <col min="3837" max="3839" width="30.42578125" style="77" customWidth="1"/>
    <col min="3840" max="3842" width="20.42578125" style="77" customWidth="1"/>
    <col min="3843" max="3843" width="21.42578125" style="77" bestFit="1" customWidth="1"/>
    <col min="3844" max="3844" width="16.7109375" style="77" customWidth="1"/>
    <col min="3845" max="3845" width="17.7109375" style="77" customWidth="1"/>
    <col min="3846" max="3846" width="4.140625" style="77" customWidth="1"/>
    <col min="3847" max="3847" width="3.28515625" style="77" customWidth="1"/>
    <col min="3848" max="3848" width="21.7109375" style="77" customWidth="1"/>
    <col min="3849" max="3849" width="7" style="77" customWidth="1"/>
    <col min="3850" max="3850" width="11.42578125" style="77" customWidth="1"/>
    <col min="3851" max="3851" width="7.7109375" style="77" customWidth="1"/>
    <col min="3852" max="4034" width="11.42578125" style="77" customWidth="1"/>
    <col min="4035" max="4035" width="3" style="77" bestFit="1" customWidth="1"/>
    <col min="4036" max="4036" width="13" style="77" bestFit="1" customWidth="1"/>
    <col min="4037" max="4089" width="20.28515625" style="77"/>
    <col min="4090" max="4091" width="3.7109375" style="77" customWidth="1"/>
    <col min="4092" max="4092" width="15.42578125" style="77" customWidth="1"/>
    <col min="4093" max="4095" width="30.42578125" style="77" customWidth="1"/>
    <col min="4096" max="4098" width="20.42578125" style="77" customWidth="1"/>
    <col min="4099" max="4099" width="21.42578125" style="77" bestFit="1" customWidth="1"/>
    <col min="4100" max="4100" width="16.7109375" style="77" customWidth="1"/>
    <col min="4101" max="4101" width="17.7109375" style="77" customWidth="1"/>
    <col min="4102" max="4102" width="4.140625" style="77" customWidth="1"/>
    <col min="4103" max="4103" width="3.28515625" style="77" customWidth="1"/>
    <col min="4104" max="4104" width="21.7109375" style="77" customWidth="1"/>
    <col min="4105" max="4105" width="7" style="77" customWidth="1"/>
    <col min="4106" max="4106" width="11.42578125" style="77" customWidth="1"/>
    <col min="4107" max="4107" width="7.7109375" style="77" customWidth="1"/>
    <col min="4108" max="4290" width="11.42578125" style="77" customWidth="1"/>
    <col min="4291" max="4291" width="3" style="77" bestFit="1" customWidth="1"/>
    <col min="4292" max="4292" width="13" style="77" bestFit="1" customWidth="1"/>
    <col min="4293" max="4345" width="20.28515625" style="77"/>
    <col min="4346" max="4347" width="3.7109375" style="77" customWidth="1"/>
    <col min="4348" max="4348" width="15.42578125" style="77" customWidth="1"/>
    <col min="4349" max="4351" width="30.42578125" style="77" customWidth="1"/>
    <col min="4352" max="4354" width="20.42578125" style="77" customWidth="1"/>
    <col min="4355" max="4355" width="21.42578125" style="77" bestFit="1" customWidth="1"/>
    <col min="4356" max="4356" width="16.7109375" style="77" customWidth="1"/>
    <col min="4357" max="4357" width="17.7109375" style="77" customWidth="1"/>
    <col min="4358" max="4358" width="4.140625" style="77" customWidth="1"/>
    <col min="4359" max="4359" width="3.28515625" style="77" customWidth="1"/>
    <col min="4360" max="4360" width="21.7109375" style="77" customWidth="1"/>
    <col min="4361" max="4361" width="7" style="77" customWidth="1"/>
    <col min="4362" max="4362" width="11.42578125" style="77" customWidth="1"/>
    <col min="4363" max="4363" width="7.7109375" style="77" customWidth="1"/>
    <col min="4364" max="4546" width="11.42578125" style="77" customWidth="1"/>
    <col min="4547" max="4547" width="3" style="77" bestFit="1" customWidth="1"/>
    <col min="4548" max="4548" width="13" style="77" bestFit="1" customWidth="1"/>
    <col min="4549" max="4601" width="20.28515625" style="77"/>
    <col min="4602" max="4603" width="3.7109375" style="77" customWidth="1"/>
    <col min="4604" max="4604" width="15.42578125" style="77" customWidth="1"/>
    <col min="4605" max="4607" width="30.42578125" style="77" customWidth="1"/>
    <col min="4608" max="4610" width="20.42578125" style="77" customWidth="1"/>
    <col min="4611" max="4611" width="21.42578125" style="77" bestFit="1" customWidth="1"/>
    <col min="4612" max="4612" width="16.7109375" style="77" customWidth="1"/>
    <col min="4613" max="4613" width="17.7109375" style="77" customWidth="1"/>
    <col min="4614" max="4614" width="4.140625" style="77" customWidth="1"/>
    <col min="4615" max="4615" width="3.28515625" style="77" customWidth="1"/>
    <col min="4616" max="4616" width="21.7109375" style="77" customWidth="1"/>
    <col min="4617" max="4617" width="7" style="77" customWidth="1"/>
    <col min="4618" max="4618" width="11.42578125" style="77" customWidth="1"/>
    <col min="4619" max="4619" width="7.7109375" style="77" customWidth="1"/>
    <col min="4620" max="4802" width="11.42578125" style="77" customWidth="1"/>
    <col min="4803" max="4803" width="3" style="77" bestFit="1" customWidth="1"/>
    <col min="4804" max="4804" width="13" style="77" bestFit="1" customWidth="1"/>
    <col min="4805" max="4857" width="20.28515625" style="77"/>
    <col min="4858" max="4859" width="3.7109375" style="77" customWidth="1"/>
    <col min="4860" max="4860" width="15.42578125" style="77" customWidth="1"/>
    <col min="4861" max="4863" width="30.42578125" style="77" customWidth="1"/>
    <col min="4864" max="4866" width="20.42578125" style="77" customWidth="1"/>
    <col min="4867" max="4867" width="21.42578125" style="77" bestFit="1" customWidth="1"/>
    <col min="4868" max="4868" width="16.7109375" style="77" customWidth="1"/>
    <col min="4869" max="4869" width="17.7109375" style="77" customWidth="1"/>
    <col min="4870" max="4870" width="4.140625" style="77" customWidth="1"/>
    <col min="4871" max="4871" width="3.28515625" style="77" customWidth="1"/>
    <col min="4872" max="4872" width="21.7109375" style="77" customWidth="1"/>
    <col min="4873" max="4873" width="7" style="77" customWidth="1"/>
    <col min="4874" max="4874" width="11.42578125" style="77" customWidth="1"/>
    <col min="4875" max="4875" width="7.7109375" style="77" customWidth="1"/>
    <col min="4876" max="5058" width="11.42578125" style="77" customWidth="1"/>
    <col min="5059" max="5059" width="3" style="77" bestFit="1" customWidth="1"/>
    <col min="5060" max="5060" width="13" style="77" bestFit="1" customWidth="1"/>
    <col min="5061" max="5113" width="20.28515625" style="77"/>
    <col min="5114" max="5115" width="3.7109375" style="77" customWidth="1"/>
    <col min="5116" max="5116" width="15.42578125" style="77" customWidth="1"/>
    <col min="5117" max="5119" width="30.42578125" style="77" customWidth="1"/>
    <col min="5120" max="5122" width="20.42578125" style="77" customWidth="1"/>
    <col min="5123" max="5123" width="21.42578125" style="77" bestFit="1" customWidth="1"/>
    <col min="5124" max="5124" width="16.7109375" style="77" customWidth="1"/>
    <col min="5125" max="5125" width="17.7109375" style="77" customWidth="1"/>
    <col min="5126" max="5126" width="4.140625" style="77" customWidth="1"/>
    <col min="5127" max="5127" width="3.28515625" style="77" customWidth="1"/>
    <col min="5128" max="5128" width="21.7109375" style="77" customWidth="1"/>
    <col min="5129" max="5129" width="7" style="77" customWidth="1"/>
    <col min="5130" max="5130" width="11.42578125" style="77" customWidth="1"/>
    <col min="5131" max="5131" width="7.7109375" style="77" customWidth="1"/>
    <col min="5132" max="5314" width="11.42578125" style="77" customWidth="1"/>
    <col min="5315" max="5315" width="3" style="77" bestFit="1" customWidth="1"/>
    <col min="5316" max="5316" width="13" style="77" bestFit="1" customWidth="1"/>
    <col min="5317" max="5369" width="20.28515625" style="77"/>
    <col min="5370" max="5371" width="3.7109375" style="77" customWidth="1"/>
    <col min="5372" max="5372" width="15.42578125" style="77" customWidth="1"/>
    <col min="5373" max="5375" width="30.42578125" style="77" customWidth="1"/>
    <col min="5376" max="5378" width="20.42578125" style="77" customWidth="1"/>
    <col min="5379" max="5379" width="21.42578125" style="77" bestFit="1" customWidth="1"/>
    <col min="5380" max="5380" width="16.7109375" style="77" customWidth="1"/>
    <col min="5381" max="5381" width="17.7109375" style="77" customWidth="1"/>
    <col min="5382" max="5382" width="4.140625" style="77" customWidth="1"/>
    <col min="5383" max="5383" width="3.28515625" style="77" customWidth="1"/>
    <col min="5384" max="5384" width="21.7109375" style="77" customWidth="1"/>
    <col min="5385" max="5385" width="7" style="77" customWidth="1"/>
    <col min="5386" max="5386" width="11.42578125" style="77" customWidth="1"/>
    <col min="5387" max="5387" width="7.7109375" style="77" customWidth="1"/>
    <col min="5388" max="5570" width="11.42578125" style="77" customWidth="1"/>
    <col min="5571" max="5571" width="3" style="77" bestFit="1" customWidth="1"/>
    <col min="5572" max="5572" width="13" style="77" bestFit="1" customWidth="1"/>
    <col min="5573" max="5625" width="20.28515625" style="77"/>
    <col min="5626" max="5627" width="3.7109375" style="77" customWidth="1"/>
    <col min="5628" max="5628" width="15.42578125" style="77" customWidth="1"/>
    <col min="5629" max="5631" width="30.42578125" style="77" customWidth="1"/>
    <col min="5632" max="5634" width="20.42578125" style="77" customWidth="1"/>
    <col min="5635" max="5635" width="21.42578125" style="77" bestFit="1" customWidth="1"/>
    <col min="5636" max="5636" width="16.7109375" style="77" customWidth="1"/>
    <col min="5637" max="5637" width="17.7109375" style="77" customWidth="1"/>
    <col min="5638" max="5638" width="4.140625" style="77" customWidth="1"/>
    <col min="5639" max="5639" width="3.28515625" style="77" customWidth="1"/>
    <col min="5640" max="5640" width="21.7109375" style="77" customWidth="1"/>
    <col min="5641" max="5641" width="7" style="77" customWidth="1"/>
    <col min="5642" max="5642" width="11.42578125" style="77" customWidth="1"/>
    <col min="5643" max="5643" width="7.7109375" style="77" customWidth="1"/>
    <col min="5644" max="5826" width="11.42578125" style="77" customWidth="1"/>
    <col min="5827" max="5827" width="3" style="77" bestFit="1" customWidth="1"/>
    <col min="5828" max="5828" width="13" style="77" bestFit="1" customWidth="1"/>
    <col min="5829" max="5881" width="20.28515625" style="77"/>
    <col min="5882" max="5883" width="3.7109375" style="77" customWidth="1"/>
    <col min="5884" max="5884" width="15.42578125" style="77" customWidth="1"/>
    <col min="5885" max="5887" width="30.42578125" style="77" customWidth="1"/>
    <col min="5888" max="5890" width="20.42578125" style="77" customWidth="1"/>
    <col min="5891" max="5891" width="21.42578125" style="77" bestFit="1" customWidth="1"/>
    <col min="5892" max="5892" width="16.7109375" style="77" customWidth="1"/>
    <col min="5893" max="5893" width="17.7109375" style="77" customWidth="1"/>
    <col min="5894" max="5894" width="4.140625" style="77" customWidth="1"/>
    <col min="5895" max="5895" width="3.28515625" style="77" customWidth="1"/>
    <col min="5896" max="5896" width="21.7109375" style="77" customWidth="1"/>
    <col min="5897" max="5897" width="7" style="77" customWidth="1"/>
    <col min="5898" max="5898" width="11.42578125" style="77" customWidth="1"/>
    <col min="5899" max="5899" width="7.7109375" style="77" customWidth="1"/>
    <col min="5900" max="6082" width="11.42578125" style="77" customWidth="1"/>
    <col min="6083" max="6083" width="3" style="77" bestFit="1" customWidth="1"/>
    <col min="6084" max="6084" width="13" style="77" bestFit="1" customWidth="1"/>
    <col min="6085" max="6137" width="20.28515625" style="77"/>
    <col min="6138" max="6139" width="3.7109375" style="77" customWidth="1"/>
    <col min="6140" max="6140" width="15.42578125" style="77" customWidth="1"/>
    <col min="6141" max="6143" width="30.42578125" style="77" customWidth="1"/>
    <col min="6144" max="6146" width="20.42578125" style="77" customWidth="1"/>
    <col min="6147" max="6147" width="21.42578125" style="77" bestFit="1" customWidth="1"/>
    <col min="6148" max="6148" width="16.7109375" style="77" customWidth="1"/>
    <col min="6149" max="6149" width="17.7109375" style="77" customWidth="1"/>
    <col min="6150" max="6150" width="4.140625" style="77" customWidth="1"/>
    <col min="6151" max="6151" width="3.28515625" style="77" customWidth="1"/>
    <col min="6152" max="6152" width="21.7109375" style="77" customWidth="1"/>
    <col min="6153" max="6153" width="7" style="77" customWidth="1"/>
    <col min="6154" max="6154" width="11.42578125" style="77" customWidth="1"/>
    <col min="6155" max="6155" width="7.7109375" style="77" customWidth="1"/>
    <col min="6156" max="6338" width="11.42578125" style="77" customWidth="1"/>
    <col min="6339" max="6339" width="3" style="77" bestFit="1" customWidth="1"/>
    <col min="6340" max="6340" width="13" style="77" bestFit="1" customWidth="1"/>
    <col min="6341" max="6393" width="20.28515625" style="77"/>
    <col min="6394" max="6395" width="3.7109375" style="77" customWidth="1"/>
    <col min="6396" max="6396" width="15.42578125" style="77" customWidth="1"/>
    <col min="6397" max="6399" width="30.42578125" style="77" customWidth="1"/>
    <col min="6400" max="6402" width="20.42578125" style="77" customWidth="1"/>
    <col min="6403" max="6403" width="21.42578125" style="77" bestFit="1" customWidth="1"/>
    <col min="6404" max="6404" width="16.7109375" style="77" customWidth="1"/>
    <col min="6405" max="6405" width="17.7109375" style="77" customWidth="1"/>
    <col min="6406" max="6406" width="4.140625" style="77" customWidth="1"/>
    <col min="6407" max="6407" width="3.28515625" style="77" customWidth="1"/>
    <col min="6408" max="6408" width="21.7109375" style="77" customWidth="1"/>
    <col min="6409" max="6409" width="7" style="77" customWidth="1"/>
    <col min="6410" max="6410" width="11.42578125" style="77" customWidth="1"/>
    <col min="6411" max="6411" width="7.7109375" style="77" customWidth="1"/>
    <col min="6412" max="6594" width="11.42578125" style="77" customWidth="1"/>
    <col min="6595" max="6595" width="3" style="77" bestFit="1" customWidth="1"/>
    <col min="6596" max="6596" width="13" style="77" bestFit="1" customWidth="1"/>
    <col min="6597" max="6649" width="20.28515625" style="77"/>
    <col min="6650" max="6651" width="3.7109375" style="77" customWidth="1"/>
    <col min="6652" max="6652" width="15.42578125" style="77" customWidth="1"/>
    <col min="6653" max="6655" width="30.42578125" style="77" customWidth="1"/>
    <col min="6656" max="6658" width="20.42578125" style="77" customWidth="1"/>
    <col min="6659" max="6659" width="21.42578125" style="77" bestFit="1" customWidth="1"/>
    <col min="6660" max="6660" width="16.7109375" style="77" customWidth="1"/>
    <col min="6661" max="6661" width="17.7109375" style="77" customWidth="1"/>
    <col min="6662" max="6662" width="4.140625" style="77" customWidth="1"/>
    <col min="6663" max="6663" width="3.28515625" style="77" customWidth="1"/>
    <col min="6664" max="6664" width="21.7109375" style="77" customWidth="1"/>
    <col min="6665" max="6665" width="7" style="77" customWidth="1"/>
    <col min="6666" max="6666" width="11.42578125" style="77" customWidth="1"/>
    <col min="6667" max="6667" width="7.7109375" style="77" customWidth="1"/>
    <col min="6668" max="6850" width="11.42578125" style="77" customWidth="1"/>
    <col min="6851" max="6851" width="3" style="77" bestFit="1" customWidth="1"/>
    <col min="6852" max="6852" width="13" style="77" bestFit="1" customWidth="1"/>
    <col min="6853" max="6905" width="20.28515625" style="77"/>
    <col min="6906" max="6907" width="3.7109375" style="77" customWidth="1"/>
    <col min="6908" max="6908" width="15.42578125" style="77" customWidth="1"/>
    <col min="6909" max="6911" width="30.42578125" style="77" customWidth="1"/>
    <col min="6912" max="6914" width="20.42578125" style="77" customWidth="1"/>
    <col min="6915" max="6915" width="21.42578125" style="77" bestFit="1" customWidth="1"/>
    <col min="6916" max="6916" width="16.7109375" style="77" customWidth="1"/>
    <col min="6917" max="6917" width="17.7109375" style="77" customWidth="1"/>
    <col min="6918" max="6918" width="4.140625" style="77" customWidth="1"/>
    <col min="6919" max="6919" width="3.28515625" style="77" customWidth="1"/>
    <col min="6920" max="6920" width="21.7109375" style="77" customWidth="1"/>
    <col min="6921" max="6921" width="7" style="77" customWidth="1"/>
    <col min="6922" max="6922" width="11.42578125" style="77" customWidth="1"/>
    <col min="6923" max="6923" width="7.7109375" style="77" customWidth="1"/>
    <col min="6924" max="7106" width="11.42578125" style="77" customWidth="1"/>
    <col min="7107" max="7107" width="3" style="77" bestFit="1" customWidth="1"/>
    <col min="7108" max="7108" width="13" style="77" bestFit="1" customWidth="1"/>
    <col min="7109" max="7161" width="20.28515625" style="77"/>
    <col min="7162" max="7163" width="3.7109375" style="77" customWidth="1"/>
    <col min="7164" max="7164" width="15.42578125" style="77" customWidth="1"/>
    <col min="7165" max="7167" width="30.42578125" style="77" customWidth="1"/>
    <col min="7168" max="7170" width="20.42578125" style="77" customWidth="1"/>
    <col min="7171" max="7171" width="21.42578125" style="77" bestFit="1" customWidth="1"/>
    <col min="7172" max="7172" width="16.7109375" style="77" customWidth="1"/>
    <col min="7173" max="7173" width="17.7109375" style="77" customWidth="1"/>
    <col min="7174" max="7174" width="4.140625" style="77" customWidth="1"/>
    <col min="7175" max="7175" width="3.28515625" style="77" customWidth="1"/>
    <col min="7176" max="7176" width="21.7109375" style="77" customWidth="1"/>
    <col min="7177" max="7177" width="7" style="77" customWidth="1"/>
    <col min="7178" max="7178" width="11.42578125" style="77" customWidth="1"/>
    <col min="7179" max="7179" width="7.7109375" style="77" customWidth="1"/>
    <col min="7180" max="7362" width="11.42578125" style="77" customWidth="1"/>
    <col min="7363" max="7363" width="3" style="77" bestFit="1" customWidth="1"/>
    <col min="7364" max="7364" width="13" style="77" bestFit="1" customWidth="1"/>
    <col min="7365" max="7417" width="20.28515625" style="77"/>
    <col min="7418" max="7419" width="3.7109375" style="77" customWidth="1"/>
    <col min="7420" max="7420" width="15.42578125" style="77" customWidth="1"/>
    <col min="7421" max="7423" width="30.42578125" style="77" customWidth="1"/>
    <col min="7424" max="7426" width="20.42578125" style="77" customWidth="1"/>
    <col min="7427" max="7427" width="21.42578125" style="77" bestFit="1" customWidth="1"/>
    <col min="7428" max="7428" width="16.7109375" style="77" customWidth="1"/>
    <col min="7429" max="7429" width="17.7109375" style="77" customWidth="1"/>
    <col min="7430" max="7430" width="4.140625" style="77" customWidth="1"/>
    <col min="7431" max="7431" width="3.28515625" style="77" customWidth="1"/>
    <col min="7432" max="7432" width="21.7109375" style="77" customWidth="1"/>
    <col min="7433" max="7433" width="7" style="77" customWidth="1"/>
    <col min="7434" max="7434" width="11.42578125" style="77" customWidth="1"/>
    <col min="7435" max="7435" width="7.7109375" style="77" customWidth="1"/>
    <col min="7436" max="7618" width="11.42578125" style="77" customWidth="1"/>
    <col min="7619" max="7619" width="3" style="77" bestFit="1" customWidth="1"/>
    <col min="7620" max="7620" width="13" style="77" bestFit="1" customWidth="1"/>
    <col min="7621" max="7673" width="20.28515625" style="77"/>
    <col min="7674" max="7675" width="3.7109375" style="77" customWidth="1"/>
    <col min="7676" max="7676" width="15.42578125" style="77" customWidth="1"/>
    <col min="7677" max="7679" width="30.42578125" style="77" customWidth="1"/>
    <col min="7680" max="7682" width="20.42578125" style="77" customWidth="1"/>
    <col min="7683" max="7683" width="21.42578125" style="77" bestFit="1" customWidth="1"/>
    <col min="7684" max="7684" width="16.7109375" style="77" customWidth="1"/>
    <col min="7685" max="7685" width="17.7109375" style="77" customWidth="1"/>
    <col min="7686" max="7686" width="4.140625" style="77" customWidth="1"/>
    <col min="7687" max="7687" width="3.28515625" style="77" customWidth="1"/>
    <col min="7688" max="7688" width="21.7109375" style="77" customWidth="1"/>
    <col min="7689" max="7689" width="7" style="77" customWidth="1"/>
    <col min="7690" max="7690" width="11.42578125" style="77" customWidth="1"/>
    <col min="7691" max="7691" width="7.7109375" style="77" customWidth="1"/>
    <col min="7692" max="7874" width="11.42578125" style="77" customWidth="1"/>
    <col min="7875" max="7875" width="3" style="77" bestFit="1" customWidth="1"/>
    <col min="7876" max="7876" width="13" style="77" bestFit="1" customWidth="1"/>
    <col min="7877" max="7929" width="20.28515625" style="77"/>
    <col min="7930" max="7931" width="3.7109375" style="77" customWidth="1"/>
    <col min="7932" max="7932" width="15.42578125" style="77" customWidth="1"/>
    <col min="7933" max="7935" width="30.42578125" style="77" customWidth="1"/>
    <col min="7936" max="7938" width="20.42578125" style="77" customWidth="1"/>
    <col min="7939" max="7939" width="21.42578125" style="77" bestFit="1" customWidth="1"/>
    <col min="7940" max="7940" width="16.7109375" style="77" customWidth="1"/>
    <col min="7941" max="7941" width="17.7109375" style="77" customWidth="1"/>
    <col min="7942" max="7942" width="4.140625" style="77" customWidth="1"/>
    <col min="7943" max="7943" width="3.28515625" style="77" customWidth="1"/>
    <col min="7944" max="7944" width="21.7109375" style="77" customWidth="1"/>
    <col min="7945" max="7945" width="7" style="77" customWidth="1"/>
    <col min="7946" max="7946" width="11.42578125" style="77" customWidth="1"/>
    <col min="7947" max="7947" width="7.7109375" style="77" customWidth="1"/>
    <col min="7948" max="8130" width="11.42578125" style="77" customWidth="1"/>
    <col min="8131" max="8131" width="3" style="77" bestFit="1" customWidth="1"/>
    <col min="8132" max="8132" width="13" style="77" bestFit="1" customWidth="1"/>
    <col min="8133" max="8185" width="20.28515625" style="77"/>
    <col min="8186" max="8187" width="3.7109375" style="77" customWidth="1"/>
    <col min="8188" max="8188" width="15.42578125" style="77" customWidth="1"/>
    <col min="8189" max="8191" width="30.42578125" style="77" customWidth="1"/>
    <col min="8192" max="8194" width="20.42578125" style="77" customWidth="1"/>
    <col min="8195" max="8195" width="21.42578125" style="77" bestFit="1" customWidth="1"/>
    <col min="8196" max="8196" width="16.7109375" style="77" customWidth="1"/>
    <col min="8197" max="8197" width="17.7109375" style="77" customWidth="1"/>
    <col min="8198" max="8198" width="4.140625" style="77" customWidth="1"/>
    <col min="8199" max="8199" width="3.28515625" style="77" customWidth="1"/>
    <col min="8200" max="8200" width="21.7109375" style="77" customWidth="1"/>
    <col min="8201" max="8201" width="7" style="77" customWidth="1"/>
    <col min="8202" max="8202" width="11.42578125" style="77" customWidth="1"/>
    <col min="8203" max="8203" width="7.7109375" style="77" customWidth="1"/>
    <col min="8204" max="8386" width="11.42578125" style="77" customWidth="1"/>
    <col min="8387" max="8387" width="3" style="77" bestFit="1" customWidth="1"/>
    <col min="8388" max="8388" width="13" style="77" bestFit="1" customWidth="1"/>
    <col min="8389" max="8441" width="20.28515625" style="77"/>
    <col min="8442" max="8443" width="3.7109375" style="77" customWidth="1"/>
    <col min="8444" max="8444" width="15.42578125" style="77" customWidth="1"/>
    <col min="8445" max="8447" width="30.42578125" style="77" customWidth="1"/>
    <col min="8448" max="8450" width="20.42578125" style="77" customWidth="1"/>
    <col min="8451" max="8451" width="21.42578125" style="77" bestFit="1" customWidth="1"/>
    <col min="8452" max="8452" width="16.7109375" style="77" customWidth="1"/>
    <col min="8453" max="8453" width="17.7109375" style="77" customWidth="1"/>
    <col min="8454" max="8454" width="4.140625" style="77" customWidth="1"/>
    <col min="8455" max="8455" width="3.28515625" style="77" customWidth="1"/>
    <col min="8456" max="8456" width="21.7109375" style="77" customWidth="1"/>
    <col min="8457" max="8457" width="7" style="77" customWidth="1"/>
    <col min="8458" max="8458" width="11.42578125" style="77" customWidth="1"/>
    <col min="8459" max="8459" width="7.7109375" style="77" customWidth="1"/>
    <col min="8460" max="8642" width="11.42578125" style="77" customWidth="1"/>
    <col min="8643" max="8643" width="3" style="77" bestFit="1" customWidth="1"/>
    <col min="8644" max="8644" width="13" style="77" bestFit="1" customWidth="1"/>
    <col min="8645" max="8697" width="20.28515625" style="77"/>
    <col min="8698" max="8699" width="3.7109375" style="77" customWidth="1"/>
    <col min="8700" max="8700" width="15.42578125" style="77" customWidth="1"/>
    <col min="8701" max="8703" width="30.42578125" style="77" customWidth="1"/>
    <col min="8704" max="8706" width="20.42578125" style="77" customWidth="1"/>
    <col min="8707" max="8707" width="21.42578125" style="77" bestFit="1" customWidth="1"/>
    <col min="8708" max="8708" width="16.7109375" style="77" customWidth="1"/>
    <col min="8709" max="8709" width="17.7109375" style="77" customWidth="1"/>
    <col min="8710" max="8710" width="4.140625" style="77" customWidth="1"/>
    <col min="8711" max="8711" width="3.28515625" style="77" customWidth="1"/>
    <col min="8712" max="8712" width="21.7109375" style="77" customWidth="1"/>
    <col min="8713" max="8713" width="7" style="77" customWidth="1"/>
    <col min="8714" max="8714" width="11.42578125" style="77" customWidth="1"/>
    <col min="8715" max="8715" width="7.7109375" style="77" customWidth="1"/>
    <col min="8716" max="8898" width="11.42578125" style="77" customWidth="1"/>
    <col min="8899" max="8899" width="3" style="77" bestFit="1" customWidth="1"/>
    <col min="8900" max="8900" width="13" style="77" bestFit="1" customWidth="1"/>
    <col min="8901" max="8953" width="20.28515625" style="77"/>
    <col min="8954" max="8955" width="3.7109375" style="77" customWidth="1"/>
    <col min="8956" max="8956" width="15.42578125" style="77" customWidth="1"/>
    <col min="8957" max="8959" width="30.42578125" style="77" customWidth="1"/>
    <col min="8960" max="8962" width="20.42578125" style="77" customWidth="1"/>
    <col min="8963" max="8963" width="21.42578125" style="77" bestFit="1" customWidth="1"/>
    <col min="8964" max="8964" width="16.7109375" style="77" customWidth="1"/>
    <col min="8965" max="8965" width="17.7109375" style="77" customWidth="1"/>
    <col min="8966" max="8966" width="4.140625" style="77" customWidth="1"/>
    <col min="8967" max="8967" width="3.28515625" style="77" customWidth="1"/>
    <col min="8968" max="8968" width="21.7109375" style="77" customWidth="1"/>
    <col min="8969" max="8969" width="7" style="77" customWidth="1"/>
    <col min="8970" max="8970" width="11.42578125" style="77" customWidth="1"/>
    <col min="8971" max="8971" width="7.7109375" style="77" customWidth="1"/>
    <col min="8972" max="9154" width="11.42578125" style="77" customWidth="1"/>
    <col min="9155" max="9155" width="3" style="77" bestFit="1" customWidth="1"/>
    <col min="9156" max="9156" width="13" style="77" bestFit="1" customWidth="1"/>
    <col min="9157" max="9209" width="20.28515625" style="77"/>
    <col min="9210" max="9211" width="3.7109375" style="77" customWidth="1"/>
    <col min="9212" max="9212" width="15.42578125" style="77" customWidth="1"/>
    <col min="9213" max="9215" width="30.42578125" style="77" customWidth="1"/>
    <col min="9216" max="9218" width="20.42578125" style="77" customWidth="1"/>
    <col min="9219" max="9219" width="21.42578125" style="77" bestFit="1" customWidth="1"/>
    <col min="9220" max="9220" width="16.7109375" style="77" customWidth="1"/>
    <col min="9221" max="9221" width="17.7109375" style="77" customWidth="1"/>
    <col min="9222" max="9222" width="4.140625" style="77" customWidth="1"/>
    <col min="9223" max="9223" width="3.28515625" style="77" customWidth="1"/>
    <col min="9224" max="9224" width="21.7109375" style="77" customWidth="1"/>
    <col min="9225" max="9225" width="7" style="77" customWidth="1"/>
    <col min="9226" max="9226" width="11.42578125" style="77" customWidth="1"/>
    <col min="9227" max="9227" width="7.7109375" style="77" customWidth="1"/>
    <col min="9228" max="9410" width="11.42578125" style="77" customWidth="1"/>
    <col min="9411" max="9411" width="3" style="77" bestFit="1" customWidth="1"/>
    <col min="9412" max="9412" width="13" style="77" bestFit="1" customWidth="1"/>
    <col min="9413" max="9465" width="20.28515625" style="77"/>
    <col min="9466" max="9467" width="3.7109375" style="77" customWidth="1"/>
    <col min="9468" max="9468" width="15.42578125" style="77" customWidth="1"/>
    <col min="9469" max="9471" width="30.42578125" style="77" customWidth="1"/>
    <col min="9472" max="9474" width="20.42578125" style="77" customWidth="1"/>
    <col min="9475" max="9475" width="21.42578125" style="77" bestFit="1" customWidth="1"/>
    <col min="9476" max="9476" width="16.7109375" style="77" customWidth="1"/>
    <col min="9477" max="9477" width="17.7109375" style="77" customWidth="1"/>
    <col min="9478" max="9478" width="4.140625" style="77" customWidth="1"/>
    <col min="9479" max="9479" width="3.28515625" style="77" customWidth="1"/>
    <col min="9480" max="9480" width="21.7109375" style="77" customWidth="1"/>
    <col min="9481" max="9481" width="7" style="77" customWidth="1"/>
    <col min="9482" max="9482" width="11.42578125" style="77" customWidth="1"/>
    <col min="9483" max="9483" width="7.7109375" style="77" customWidth="1"/>
    <col min="9484" max="9666" width="11.42578125" style="77" customWidth="1"/>
    <col min="9667" max="9667" width="3" style="77" bestFit="1" customWidth="1"/>
    <col min="9668" max="9668" width="13" style="77" bestFit="1" customWidth="1"/>
    <col min="9669" max="9721" width="20.28515625" style="77"/>
    <col min="9722" max="9723" width="3.7109375" style="77" customWidth="1"/>
    <col min="9724" max="9724" width="15.42578125" style="77" customWidth="1"/>
    <col min="9725" max="9727" width="30.42578125" style="77" customWidth="1"/>
    <col min="9728" max="9730" width="20.42578125" style="77" customWidth="1"/>
    <col min="9731" max="9731" width="21.42578125" style="77" bestFit="1" customWidth="1"/>
    <col min="9732" max="9732" width="16.7109375" style="77" customWidth="1"/>
    <col min="9733" max="9733" width="17.7109375" style="77" customWidth="1"/>
    <col min="9734" max="9734" width="4.140625" style="77" customWidth="1"/>
    <col min="9735" max="9735" width="3.28515625" style="77" customWidth="1"/>
    <col min="9736" max="9736" width="21.7109375" style="77" customWidth="1"/>
    <col min="9737" max="9737" width="7" style="77" customWidth="1"/>
    <col min="9738" max="9738" width="11.42578125" style="77" customWidth="1"/>
    <col min="9739" max="9739" width="7.7109375" style="77" customWidth="1"/>
    <col min="9740" max="9922" width="11.42578125" style="77" customWidth="1"/>
    <col min="9923" max="9923" width="3" style="77" bestFit="1" customWidth="1"/>
    <col min="9924" max="9924" width="13" style="77" bestFit="1" customWidth="1"/>
    <col min="9925" max="9977" width="20.28515625" style="77"/>
    <col min="9978" max="9979" width="3.7109375" style="77" customWidth="1"/>
    <col min="9980" max="9980" width="15.42578125" style="77" customWidth="1"/>
    <col min="9981" max="9983" width="30.42578125" style="77" customWidth="1"/>
    <col min="9984" max="9986" width="20.42578125" style="77" customWidth="1"/>
    <col min="9987" max="9987" width="21.42578125" style="77" bestFit="1" customWidth="1"/>
    <col min="9988" max="9988" width="16.7109375" style="77" customWidth="1"/>
    <col min="9989" max="9989" width="17.7109375" style="77" customWidth="1"/>
    <col min="9990" max="9990" width="4.140625" style="77" customWidth="1"/>
    <col min="9991" max="9991" width="3.28515625" style="77" customWidth="1"/>
    <col min="9992" max="9992" width="21.7109375" style="77" customWidth="1"/>
    <col min="9993" max="9993" width="7" style="77" customWidth="1"/>
    <col min="9994" max="9994" width="11.42578125" style="77" customWidth="1"/>
    <col min="9995" max="9995" width="7.7109375" style="77" customWidth="1"/>
    <col min="9996" max="10178" width="11.42578125" style="77" customWidth="1"/>
    <col min="10179" max="10179" width="3" style="77" bestFit="1" customWidth="1"/>
    <col min="10180" max="10180" width="13" style="77" bestFit="1" customWidth="1"/>
    <col min="10181" max="10233" width="20.28515625" style="77"/>
    <col min="10234" max="10235" width="3.7109375" style="77" customWidth="1"/>
    <col min="10236" max="10236" width="15.42578125" style="77" customWidth="1"/>
    <col min="10237" max="10239" width="30.42578125" style="77" customWidth="1"/>
    <col min="10240" max="10242" width="20.42578125" style="77" customWidth="1"/>
    <col min="10243" max="10243" width="21.42578125" style="77" bestFit="1" customWidth="1"/>
    <col min="10244" max="10244" width="16.7109375" style="77" customWidth="1"/>
    <col min="10245" max="10245" width="17.7109375" style="77" customWidth="1"/>
    <col min="10246" max="10246" width="4.140625" style="77" customWidth="1"/>
    <col min="10247" max="10247" width="3.28515625" style="77" customWidth="1"/>
    <col min="10248" max="10248" width="21.7109375" style="77" customWidth="1"/>
    <col min="10249" max="10249" width="7" style="77" customWidth="1"/>
    <col min="10250" max="10250" width="11.42578125" style="77" customWidth="1"/>
    <col min="10251" max="10251" width="7.7109375" style="77" customWidth="1"/>
    <col min="10252" max="10434" width="11.42578125" style="77" customWidth="1"/>
    <col min="10435" max="10435" width="3" style="77" bestFit="1" customWidth="1"/>
    <col min="10436" max="10436" width="13" style="77" bestFit="1" customWidth="1"/>
    <col min="10437" max="10489" width="20.28515625" style="77"/>
    <col min="10490" max="10491" width="3.7109375" style="77" customWidth="1"/>
    <col min="10492" max="10492" width="15.42578125" style="77" customWidth="1"/>
    <col min="10493" max="10495" width="30.42578125" style="77" customWidth="1"/>
    <col min="10496" max="10498" width="20.42578125" style="77" customWidth="1"/>
    <col min="10499" max="10499" width="21.42578125" style="77" bestFit="1" customWidth="1"/>
    <col min="10500" max="10500" width="16.7109375" style="77" customWidth="1"/>
    <col min="10501" max="10501" width="17.7109375" style="77" customWidth="1"/>
    <col min="10502" max="10502" width="4.140625" style="77" customWidth="1"/>
    <col min="10503" max="10503" width="3.28515625" style="77" customWidth="1"/>
    <col min="10504" max="10504" width="21.7109375" style="77" customWidth="1"/>
    <col min="10505" max="10505" width="7" style="77" customWidth="1"/>
    <col min="10506" max="10506" width="11.42578125" style="77" customWidth="1"/>
    <col min="10507" max="10507" width="7.7109375" style="77" customWidth="1"/>
    <col min="10508" max="10690" width="11.42578125" style="77" customWidth="1"/>
    <col min="10691" max="10691" width="3" style="77" bestFit="1" customWidth="1"/>
    <col min="10692" max="10692" width="13" style="77" bestFit="1" customWidth="1"/>
    <col min="10693" max="10745" width="20.28515625" style="77"/>
    <col min="10746" max="10747" width="3.7109375" style="77" customWidth="1"/>
    <col min="10748" max="10748" width="15.42578125" style="77" customWidth="1"/>
    <col min="10749" max="10751" width="30.42578125" style="77" customWidth="1"/>
    <col min="10752" max="10754" width="20.42578125" style="77" customWidth="1"/>
    <col min="10755" max="10755" width="21.42578125" style="77" bestFit="1" customWidth="1"/>
    <col min="10756" max="10756" width="16.7109375" style="77" customWidth="1"/>
    <col min="10757" max="10757" width="17.7109375" style="77" customWidth="1"/>
    <col min="10758" max="10758" width="4.140625" style="77" customWidth="1"/>
    <col min="10759" max="10759" width="3.28515625" style="77" customWidth="1"/>
    <col min="10760" max="10760" width="21.7109375" style="77" customWidth="1"/>
    <col min="10761" max="10761" width="7" style="77" customWidth="1"/>
    <col min="10762" max="10762" width="11.42578125" style="77" customWidth="1"/>
    <col min="10763" max="10763" width="7.7109375" style="77" customWidth="1"/>
    <col min="10764" max="10946" width="11.42578125" style="77" customWidth="1"/>
    <col min="10947" max="10947" width="3" style="77" bestFit="1" customWidth="1"/>
    <col min="10948" max="10948" width="13" style="77" bestFit="1" customWidth="1"/>
    <col min="10949" max="11001" width="20.28515625" style="77"/>
    <col min="11002" max="11003" width="3.7109375" style="77" customWidth="1"/>
    <col min="11004" max="11004" width="15.42578125" style="77" customWidth="1"/>
    <col min="11005" max="11007" width="30.42578125" style="77" customWidth="1"/>
    <col min="11008" max="11010" width="20.42578125" style="77" customWidth="1"/>
    <col min="11011" max="11011" width="21.42578125" style="77" bestFit="1" customWidth="1"/>
    <col min="11012" max="11012" width="16.7109375" style="77" customWidth="1"/>
    <col min="11013" max="11013" width="17.7109375" style="77" customWidth="1"/>
    <col min="11014" max="11014" width="4.140625" style="77" customWidth="1"/>
    <col min="11015" max="11015" width="3.28515625" style="77" customWidth="1"/>
    <col min="11016" max="11016" width="21.7109375" style="77" customWidth="1"/>
    <col min="11017" max="11017" width="7" style="77" customWidth="1"/>
    <col min="11018" max="11018" width="11.42578125" style="77" customWidth="1"/>
    <col min="11019" max="11019" width="7.7109375" style="77" customWidth="1"/>
    <col min="11020" max="11202" width="11.42578125" style="77" customWidth="1"/>
    <col min="11203" max="11203" width="3" style="77" bestFit="1" customWidth="1"/>
    <col min="11204" max="11204" width="13" style="77" bestFit="1" customWidth="1"/>
    <col min="11205" max="11257" width="20.28515625" style="77"/>
    <col min="11258" max="11259" width="3.7109375" style="77" customWidth="1"/>
    <col min="11260" max="11260" width="15.42578125" style="77" customWidth="1"/>
    <col min="11261" max="11263" width="30.42578125" style="77" customWidth="1"/>
    <col min="11264" max="11266" width="20.42578125" style="77" customWidth="1"/>
    <col min="11267" max="11267" width="21.42578125" style="77" bestFit="1" customWidth="1"/>
    <col min="11268" max="11268" width="16.7109375" style="77" customWidth="1"/>
    <col min="11269" max="11269" width="17.7109375" style="77" customWidth="1"/>
    <col min="11270" max="11270" width="4.140625" style="77" customWidth="1"/>
    <col min="11271" max="11271" width="3.28515625" style="77" customWidth="1"/>
    <col min="11272" max="11272" width="21.7109375" style="77" customWidth="1"/>
    <col min="11273" max="11273" width="7" style="77" customWidth="1"/>
    <col min="11274" max="11274" width="11.42578125" style="77" customWidth="1"/>
    <col min="11275" max="11275" width="7.7109375" style="77" customWidth="1"/>
    <col min="11276" max="11458" width="11.42578125" style="77" customWidth="1"/>
    <col min="11459" max="11459" width="3" style="77" bestFit="1" customWidth="1"/>
    <col min="11460" max="11460" width="13" style="77" bestFit="1" customWidth="1"/>
    <col min="11461" max="11513" width="20.28515625" style="77"/>
    <col min="11514" max="11515" width="3.7109375" style="77" customWidth="1"/>
    <col min="11516" max="11516" width="15.42578125" style="77" customWidth="1"/>
    <col min="11517" max="11519" width="30.42578125" style="77" customWidth="1"/>
    <col min="11520" max="11522" width="20.42578125" style="77" customWidth="1"/>
    <col min="11523" max="11523" width="21.42578125" style="77" bestFit="1" customWidth="1"/>
    <col min="11524" max="11524" width="16.7109375" style="77" customWidth="1"/>
    <col min="11525" max="11525" width="17.7109375" style="77" customWidth="1"/>
    <col min="11526" max="11526" width="4.140625" style="77" customWidth="1"/>
    <col min="11527" max="11527" width="3.28515625" style="77" customWidth="1"/>
    <col min="11528" max="11528" width="21.7109375" style="77" customWidth="1"/>
    <col min="11529" max="11529" width="7" style="77" customWidth="1"/>
    <col min="11530" max="11530" width="11.42578125" style="77" customWidth="1"/>
    <col min="11531" max="11531" width="7.7109375" style="77" customWidth="1"/>
    <col min="11532" max="11714" width="11.42578125" style="77" customWidth="1"/>
    <col min="11715" max="11715" width="3" style="77" bestFit="1" customWidth="1"/>
    <col min="11716" max="11716" width="13" style="77" bestFit="1" customWidth="1"/>
    <col min="11717" max="11769" width="20.28515625" style="77"/>
    <col min="11770" max="11771" width="3.7109375" style="77" customWidth="1"/>
    <col min="11772" max="11772" width="15.42578125" style="77" customWidth="1"/>
    <col min="11773" max="11775" width="30.42578125" style="77" customWidth="1"/>
    <col min="11776" max="11778" width="20.42578125" style="77" customWidth="1"/>
    <col min="11779" max="11779" width="21.42578125" style="77" bestFit="1" customWidth="1"/>
    <col min="11780" max="11780" width="16.7109375" style="77" customWidth="1"/>
    <col min="11781" max="11781" width="17.7109375" style="77" customWidth="1"/>
    <col min="11782" max="11782" width="4.140625" style="77" customWidth="1"/>
    <col min="11783" max="11783" width="3.28515625" style="77" customWidth="1"/>
    <col min="11784" max="11784" width="21.7109375" style="77" customWidth="1"/>
    <col min="11785" max="11785" width="7" style="77" customWidth="1"/>
    <col min="11786" max="11786" width="11.42578125" style="77" customWidth="1"/>
    <col min="11787" max="11787" width="7.7109375" style="77" customWidth="1"/>
    <col min="11788" max="11970" width="11.42578125" style="77" customWidth="1"/>
    <col min="11971" max="11971" width="3" style="77" bestFit="1" customWidth="1"/>
    <col min="11972" max="11972" width="13" style="77" bestFit="1" customWidth="1"/>
    <col min="11973" max="12025" width="20.28515625" style="77"/>
    <col min="12026" max="12027" width="3.7109375" style="77" customWidth="1"/>
    <col min="12028" max="12028" width="15.42578125" style="77" customWidth="1"/>
    <col min="12029" max="12031" width="30.42578125" style="77" customWidth="1"/>
    <col min="12032" max="12034" width="20.42578125" style="77" customWidth="1"/>
    <col min="12035" max="12035" width="21.42578125" style="77" bestFit="1" customWidth="1"/>
    <col min="12036" max="12036" width="16.7109375" style="77" customWidth="1"/>
    <col min="12037" max="12037" width="17.7109375" style="77" customWidth="1"/>
    <col min="12038" max="12038" width="4.140625" style="77" customWidth="1"/>
    <col min="12039" max="12039" width="3.28515625" style="77" customWidth="1"/>
    <col min="12040" max="12040" width="21.7109375" style="77" customWidth="1"/>
    <col min="12041" max="12041" width="7" style="77" customWidth="1"/>
    <col min="12042" max="12042" width="11.42578125" style="77" customWidth="1"/>
    <col min="12043" max="12043" width="7.7109375" style="77" customWidth="1"/>
    <col min="12044" max="12226" width="11.42578125" style="77" customWidth="1"/>
    <col min="12227" max="12227" width="3" style="77" bestFit="1" customWidth="1"/>
    <col min="12228" max="12228" width="13" style="77" bestFit="1" customWidth="1"/>
    <col min="12229" max="12281" width="20.28515625" style="77"/>
    <col min="12282" max="12283" width="3.7109375" style="77" customWidth="1"/>
    <col min="12284" max="12284" width="15.42578125" style="77" customWidth="1"/>
    <col min="12285" max="12287" width="30.42578125" style="77" customWidth="1"/>
    <col min="12288" max="12290" width="20.42578125" style="77" customWidth="1"/>
    <col min="12291" max="12291" width="21.42578125" style="77" bestFit="1" customWidth="1"/>
    <col min="12292" max="12292" width="16.7109375" style="77" customWidth="1"/>
    <col min="12293" max="12293" width="17.7109375" style="77" customWidth="1"/>
    <col min="12294" max="12294" width="4.140625" style="77" customWidth="1"/>
    <col min="12295" max="12295" width="3.28515625" style="77" customWidth="1"/>
    <col min="12296" max="12296" width="21.7109375" style="77" customWidth="1"/>
    <col min="12297" max="12297" width="7" style="77" customWidth="1"/>
    <col min="12298" max="12298" width="11.42578125" style="77" customWidth="1"/>
    <col min="12299" max="12299" width="7.7109375" style="77" customWidth="1"/>
    <col min="12300" max="12482" width="11.42578125" style="77" customWidth="1"/>
    <col min="12483" max="12483" width="3" style="77" bestFit="1" customWidth="1"/>
    <col min="12484" max="12484" width="13" style="77" bestFit="1" customWidth="1"/>
    <col min="12485" max="12537" width="20.28515625" style="77"/>
    <col min="12538" max="12539" width="3.7109375" style="77" customWidth="1"/>
    <col min="12540" max="12540" width="15.42578125" style="77" customWidth="1"/>
    <col min="12541" max="12543" width="30.42578125" style="77" customWidth="1"/>
    <col min="12544" max="12546" width="20.42578125" style="77" customWidth="1"/>
    <col min="12547" max="12547" width="21.42578125" style="77" bestFit="1" customWidth="1"/>
    <col min="12548" max="12548" width="16.7109375" style="77" customWidth="1"/>
    <col min="12549" max="12549" width="17.7109375" style="77" customWidth="1"/>
    <col min="12550" max="12550" width="4.140625" style="77" customWidth="1"/>
    <col min="12551" max="12551" width="3.28515625" style="77" customWidth="1"/>
    <col min="12552" max="12552" width="21.7109375" style="77" customWidth="1"/>
    <col min="12553" max="12553" width="7" style="77" customWidth="1"/>
    <col min="12554" max="12554" width="11.42578125" style="77" customWidth="1"/>
    <col min="12555" max="12555" width="7.7109375" style="77" customWidth="1"/>
    <col min="12556" max="12738" width="11.42578125" style="77" customWidth="1"/>
    <col min="12739" max="12739" width="3" style="77" bestFit="1" customWidth="1"/>
    <col min="12740" max="12740" width="13" style="77" bestFit="1" customWidth="1"/>
    <col min="12741" max="12793" width="20.28515625" style="77"/>
    <col min="12794" max="12795" width="3.7109375" style="77" customWidth="1"/>
    <col min="12796" max="12796" width="15.42578125" style="77" customWidth="1"/>
    <col min="12797" max="12799" width="30.42578125" style="77" customWidth="1"/>
    <col min="12800" max="12802" width="20.42578125" style="77" customWidth="1"/>
    <col min="12803" max="12803" width="21.42578125" style="77" bestFit="1" customWidth="1"/>
    <col min="12804" max="12804" width="16.7109375" style="77" customWidth="1"/>
    <col min="12805" max="12805" width="17.7109375" style="77" customWidth="1"/>
    <col min="12806" max="12806" width="4.140625" style="77" customWidth="1"/>
    <col min="12807" max="12807" width="3.28515625" style="77" customWidth="1"/>
    <col min="12808" max="12808" width="21.7109375" style="77" customWidth="1"/>
    <col min="12809" max="12809" width="7" style="77" customWidth="1"/>
    <col min="12810" max="12810" width="11.42578125" style="77" customWidth="1"/>
    <col min="12811" max="12811" width="7.7109375" style="77" customWidth="1"/>
    <col min="12812" max="12994" width="11.42578125" style="77" customWidth="1"/>
    <col min="12995" max="12995" width="3" style="77" bestFit="1" customWidth="1"/>
    <col min="12996" max="12996" width="13" style="77" bestFit="1" customWidth="1"/>
    <col min="12997" max="13049" width="20.28515625" style="77"/>
    <col min="13050" max="13051" width="3.7109375" style="77" customWidth="1"/>
    <col min="13052" max="13052" width="15.42578125" style="77" customWidth="1"/>
    <col min="13053" max="13055" width="30.42578125" style="77" customWidth="1"/>
    <col min="13056" max="13058" width="20.42578125" style="77" customWidth="1"/>
    <col min="13059" max="13059" width="21.42578125" style="77" bestFit="1" customWidth="1"/>
    <col min="13060" max="13060" width="16.7109375" style="77" customWidth="1"/>
    <col min="13061" max="13061" width="17.7109375" style="77" customWidth="1"/>
    <col min="13062" max="13062" width="4.140625" style="77" customWidth="1"/>
    <col min="13063" max="13063" width="3.28515625" style="77" customWidth="1"/>
    <col min="13064" max="13064" width="21.7109375" style="77" customWidth="1"/>
    <col min="13065" max="13065" width="7" style="77" customWidth="1"/>
    <col min="13066" max="13066" width="11.42578125" style="77" customWidth="1"/>
    <col min="13067" max="13067" width="7.7109375" style="77" customWidth="1"/>
    <col min="13068" max="13250" width="11.42578125" style="77" customWidth="1"/>
    <col min="13251" max="13251" width="3" style="77" bestFit="1" customWidth="1"/>
    <col min="13252" max="13252" width="13" style="77" bestFit="1" customWidth="1"/>
    <col min="13253" max="13305" width="20.28515625" style="77"/>
    <col min="13306" max="13307" width="3.7109375" style="77" customWidth="1"/>
    <col min="13308" max="13308" width="15.42578125" style="77" customWidth="1"/>
    <col min="13309" max="13311" width="30.42578125" style="77" customWidth="1"/>
    <col min="13312" max="13314" width="20.42578125" style="77" customWidth="1"/>
    <col min="13315" max="13315" width="21.42578125" style="77" bestFit="1" customWidth="1"/>
    <col min="13316" max="13316" width="16.7109375" style="77" customWidth="1"/>
    <col min="13317" max="13317" width="17.7109375" style="77" customWidth="1"/>
    <col min="13318" max="13318" width="4.140625" style="77" customWidth="1"/>
    <col min="13319" max="13319" width="3.28515625" style="77" customWidth="1"/>
    <col min="13320" max="13320" width="21.7109375" style="77" customWidth="1"/>
    <col min="13321" max="13321" width="7" style="77" customWidth="1"/>
    <col min="13322" max="13322" width="11.42578125" style="77" customWidth="1"/>
    <col min="13323" max="13323" width="7.7109375" style="77" customWidth="1"/>
    <col min="13324" max="13506" width="11.42578125" style="77" customWidth="1"/>
    <col min="13507" max="13507" width="3" style="77" bestFit="1" customWidth="1"/>
    <col min="13508" max="13508" width="13" style="77" bestFit="1" customWidth="1"/>
    <col min="13509" max="13561" width="20.28515625" style="77"/>
    <col min="13562" max="13563" width="3.7109375" style="77" customWidth="1"/>
    <col min="13564" max="13564" width="15.42578125" style="77" customWidth="1"/>
    <col min="13565" max="13567" width="30.42578125" style="77" customWidth="1"/>
    <col min="13568" max="13570" width="20.42578125" style="77" customWidth="1"/>
    <col min="13571" max="13571" width="21.42578125" style="77" bestFit="1" customWidth="1"/>
    <col min="13572" max="13572" width="16.7109375" style="77" customWidth="1"/>
    <col min="13573" max="13573" width="17.7109375" style="77" customWidth="1"/>
    <col min="13574" max="13574" width="4.140625" style="77" customWidth="1"/>
    <col min="13575" max="13575" width="3.28515625" style="77" customWidth="1"/>
    <col min="13576" max="13576" width="21.7109375" style="77" customWidth="1"/>
    <col min="13577" max="13577" width="7" style="77" customWidth="1"/>
    <col min="13578" max="13578" width="11.42578125" style="77" customWidth="1"/>
    <col min="13579" max="13579" width="7.7109375" style="77" customWidth="1"/>
    <col min="13580" max="13762" width="11.42578125" style="77" customWidth="1"/>
    <col min="13763" max="13763" width="3" style="77" bestFit="1" customWidth="1"/>
    <col min="13764" max="13764" width="13" style="77" bestFit="1" customWidth="1"/>
    <col min="13765" max="13817" width="20.28515625" style="77"/>
    <col min="13818" max="13819" width="3.7109375" style="77" customWidth="1"/>
    <col min="13820" max="13820" width="15.42578125" style="77" customWidth="1"/>
    <col min="13821" max="13823" width="30.42578125" style="77" customWidth="1"/>
    <col min="13824" max="13826" width="20.42578125" style="77" customWidth="1"/>
    <col min="13827" max="13827" width="21.42578125" style="77" bestFit="1" customWidth="1"/>
    <col min="13828" max="13828" width="16.7109375" style="77" customWidth="1"/>
    <col min="13829" max="13829" width="17.7109375" style="77" customWidth="1"/>
    <col min="13830" max="13830" width="4.140625" style="77" customWidth="1"/>
    <col min="13831" max="13831" width="3.28515625" style="77" customWidth="1"/>
    <col min="13832" max="13832" width="21.7109375" style="77" customWidth="1"/>
    <col min="13833" max="13833" width="7" style="77" customWidth="1"/>
    <col min="13834" max="13834" width="11.42578125" style="77" customWidth="1"/>
    <col min="13835" max="13835" width="7.7109375" style="77" customWidth="1"/>
    <col min="13836" max="14018" width="11.42578125" style="77" customWidth="1"/>
    <col min="14019" max="14019" width="3" style="77" bestFit="1" customWidth="1"/>
    <col min="14020" max="14020" width="13" style="77" bestFit="1" customWidth="1"/>
    <col min="14021" max="14073" width="20.28515625" style="77"/>
    <col min="14074" max="14075" width="3.7109375" style="77" customWidth="1"/>
    <col min="14076" max="14076" width="15.42578125" style="77" customWidth="1"/>
    <col min="14077" max="14079" width="30.42578125" style="77" customWidth="1"/>
    <col min="14080" max="14082" width="20.42578125" style="77" customWidth="1"/>
    <col min="14083" max="14083" width="21.42578125" style="77" bestFit="1" customWidth="1"/>
    <col min="14084" max="14084" width="16.7109375" style="77" customWidth="1"/>
    <col min="14085" max="14085" width="17.7109375" style="77" customWidth="1"/>
    <col min="14086" max="14086" width="4.140625" style="77" customWidth="1"/>
    <col min="14087" max="14087" width="3.28515625" style="77" customWidth="1"/>
    <col min="14088" max="14088" width="21.7109375" style="77" customWidth="1"/>
    <col min="14089" max="14089" width="7" style="77" customWidth="1"/>
    <col min="14090" max="14090" width="11.42578125" style="77" customWidth="1"/>
    <col min="14091" max="14091" width="7.7109375" style="77" customWidth="1"/>
    <col min="14092" max="14274" width="11.42578125" style="77" customWidth="1"/>
    <col min="14275" max="14275" width="3" style="77" bestFit="1" customWidth="1"/>
    <col min="14276" max="14276" width="13" style="77" bestFit="1" customWidth="1"/>
    <col min="14277" max="14329" width="20.28515625" style="77"/>
    <col min="14330" max="14331" width="3.7109375" style="77" customWidth="1"/>
    <col min="14332" max="14332" width="15.42578125" style="77" customWidth="1"/>
    <col min="14333" max="14335" width="30.42578125" style="77" customWidth="1"/>
    <col min="14336" max="14338" width="20.42578125" style="77" customWidth="1"/>
    <col min="14339" max="14339" width="21.42578125" style="77" bestFit="1" customWidth="1"/>
    <col min="14340" max="14340" width="16.7109375" style="77" customWidth="1"/>
    <col min="14341" max="14341" width="17.7109375" style="77" customWidth="1"/>
    <col min="14342" max="14342" width="4.140625" style="77" customWidth="1"/>
    <col min="14343" max="14343" width="3.28515625" style="77" customWidth="1"/>
    <col min="14344" max="14344" width="21.7109375" style="77" customWidth="1"/>
    <col min="14345" max="14345" width="7" style="77" customWidth="1"/>
    <col min="14346" max="14346" width="11.42578125" style="77" customWidth="1"/>
    <col min="14347" max="14347" width="7.7109375" style="77" customWidth="1"/>
    <col min="14348" max="14530" width="11.42578125" style="77" customWidth="1"/>
    <col min="14531" max="14531" width="3" style="77" bestFit="1" customWidth="1"/>
    <col min="14532" max="14532" width="13" style="77" bestFit="1" customWidth="1"/>
    <col min="14533" max="14585" width="20.28515625" style="77"/>
    <col min="14586" max="14587" width="3.7109375" style="77" customWidth="1"/>
    <col min="14588" max="14588" width="15.42578125" style="77" customWidth="1"/>
    <col min="14589" max="14591" width="30.42578125" style="77" customWidth="1"/>
    <col min="14592" max="14594" width="20.42578125" style="77" customWidth="1"/>
    <col min="14595" max="14595" width="21.42578125" style="77" bestFit="1" customWidth="1"/>
    <col min="14596" max="14596" width="16.7109375" style="77" customWidth="1"/>
    <col min="14597" max="14597" width="17.7109375" style="77" customWidth="1"/>
    <col min="14598" max="14598" width="4.140625" style="77" customWidth="1"/>
    <col min="14599" max="14599" width="3.28515625" style="77" customWidth="1"/>
    <col min="14600" max="14600" width="21.7109375" style="77" customWidth="1"/>
    <col min="14601" max="14601" width="7" style="77" customWidth="1"/>
    <col min="14602" max="14602" width="11.42578125" style="77" customWidth="1"/>
    <col min="14603" max="14603" width="7.7109375" style="77" customWidth="1"/>
    <col min="14604" max="14786" width="11.42578125" style="77" customWidth="1"/>
    <col min="14787" max="14787" width="3" style="77" bestFit="1" customWidth="1"/>
    <col min="14788" max="14788" width="13" style="77" bestFit="1" customWidth="1"/>
    <col min="14789" max="14841" width="20.28515625" style="77"/>
    <col min="14842" max="14843" width="3.7109375" style="77" customWidth="1"/>
    <col min="14844" max="14844" width="15.42578125" style="77" customWidth="1"/>
    <col min="14845" max="14847" width="30.42578125" style="77" customWidth="1"/>
    <col min="14848" max="14850" width="20.42578125" style="77" customWidth="1"/>
    <col min="14851" max="14851" width="21.42578125" style="77" bestFit="1" customWidth="1"/>
    <col min="14852" max="14852" width="16.7109375" style="77" customWidth="1"/>
    <col min="14853" max="14853" width="17.7109375" style="77" customWidth="1"/>
    <col min="14854" max="14854" width="4.140625" style="77" customWidth="1"/>
    <col min="14855" max="14855" width="3.28515625" style="77" customWidth="1"/>
    <col min="14856" max="14856" width="21.7109375" style="77" customWidth="1"/>
    <col min="14857" max="14857" width="7" style="77" customWidth="1"/>
    <col min="14858" max="14858" width="11.42578125" style="77" customWidth="1"/>
    <col min="14859" max="14859" width="7.7109375" style="77" customWidth="1"/>
    <col min="14860" max="15042" width="11.42578125" style="77" customWidth="1"/>
    <col min="15043" max="15043" width="3" style="77" bestFit="1" customWidth="1"/>
    <col min="15044" max="15044" width="13" style="77" bestFit="1" customWidth="1"/>
    <col min="15045" max="15097" width="20.28515625" style="77"/>
    <col min="15098" max="15099" width="3.7109375" style="77" customWidth="1"/>
    <col min="15100" max="15100" width="15.42578125" style="77" customWidth="1"/>
    <col min="15101" max="15103" width="30.42578125" style="77" customWidth="1"/>
    <col min="15104" max="15106" width="20.42578125" style="77" customWidth="1"/>
    <col min="15107" max="15107" width="21.42578125" style="77" bestFit="1" customWidth="1"/>
    <col min="15108" max="15108" width="16.7109375" style="77" customWidth="1"/>
    <col min="15109" max="15109" width="17.7109375" style="77" customWidth="1"/>
    <col min="15110" max="15110" width="4.140625" style="77" customWidth="1"/>
    <col min="15111" max="15111" width="3.28515625" style="77" customWidth="1"/>
    <col min="15112" max="15112" width="21.7109375" style="77" customWidth="1"/>
    <col min="15113" max="15113" width="7" style="77" customWidth="1"/>
    <col min="15114" max="15114" width="11.42578125" style="77" customWidth="1"/>
    <col min="15115" max="15115" width="7.7109375" style="77" customWidth="1"/>
    <col min="15116" max="15298" width="11.42578125" style="77" customWidth="1"/>
    <col min="15299" max="15299" width="3" style="77" bestFit="1" customWidth="1"/>
    <col min="15300" max="15300" width="13" style="77" bestFit="1" customWidth="1"/>
    <col min="15301" max="15353" width="20.28515625" style="77"/>
    <col min="15354" max="15355" width="3.7109375" style="77" customWidth="1"/>
    <col min="15356" max="15356" width="15.42578125" style="77" customWidth="1"/>
    <col min="15357" max="15359" width="30.42578125" style="77" customWidth="1"/>
    <col min="15360" max="15362" width="20.42578125" style="77" customWidth="1"/>
    <col min="15363" max="15363" width="21.42578125" style="77" bestFit="1" customWidth="1"/>
    <col min="15364" max="15364" width="16.7109375" style="77" customWidth="1"/>
    <col min="15365" max="15365" width="17.7109375" style="77" customWidth="1"/>
    <col min="15366" max="15366" width="4.140625" style="77" customWidth="1"/>
    <col min="15367" max="15367" width="3.28515625" style="77" customWidth="1"/>
    <col min="15368" max="15368" width="21.7109375" style="77" customWidth="1"/>
    <col min="15369" max="15369" width="7" style="77" customWidth="1"/>
    <col min="15370" max="15370" width="11.42578125" style="77" customWidth="1"/>
    <col min="15371" max="15371" width="7.7109375" style="77" customWidth="1"/>
    <col min="15372" max="15554" width="11.42578125" style="77" customWidth="1"/>
    <col min="15555" max="15555" width="3" style="77" bestFit="1" customWidth="1"/>
    <col min="15556" max="15556" width="13" style="77" bestFit="1" customWidth="1"/>
    <col min="15557" max="15609" width="20.28515625" style="77"/>
    <col min="15610" max="15611" width="3.7109375" style="77" customWidth="1"/>
    <col min="15612" max="15612" width="15.42578125" style="77" customWidth="1"/>
    <col min="15613" max="15615" width="30.42578125" style="77" customWidth="1"/>
    <col min="15616" max="15618" width="20.42578125" style="77" customWidth="1"/>
    <col min="15619" max="15619" width="21.42578125" style="77" bestFit="1" customWidth="1"/>
    <col min="15620" max="15620" width="16.7109375" style="77" customWidth="1"/>
    <col min="15621" max="15621" width="17.7109375" style="77" customWidth="1"/>
    <col min="15622" max="15622" width="4.140625" style="77" customWidth="1"/>
    <col min="15623" max="15623" width="3.28515625" style="77" customWidth="1"/>
    <col min="15624" max="15624" width="21.7109375" style="77" customWidth="1"/>
    <col min="15625" max="15625" width="7" style="77" customWidth="1"/>
    <col min="15626" max="15626" width="11.42578125" style="77" customWidth="1"/>
    <col min="15627" max="15627" width="7.7109375" style="77" customWidth="1"/>
    <col min="15628" max="15810" width="11.42578125" style="77" customWidth="1"/>
    <col min="15811" max="15811" width="3" style="77" bestFit="1" customWidth="1"/>
    <col min="15812" max="15812" width="13" style="77" bestFit="1" customWidth="1"/>
    <col min="15813" max="15865" width="20.28515625" style="77"/>
    <col min="15866" max="15867" width="3.7109375" style="77" customWidth="1"/>
    <col min="15868" max="15868" width="15.42578125" style="77" customWidth="1"/>
    <col min="15869" max="15871" width="30.42578125" style="77" customWidth="1"/>
    <col min="15872" max="15874" width="20.42578125" style="77" customWidth="1"/>
    <col min="15875" max="15875" width="21.42578125" style="77" bestFit="1" customWidth="1"/>
    <col min="15876" max="15876" width="16.7109375" style="77" customWidth="1"/>
    <col min="15877" max="15877" width="17.7109375" style="77" customWidth="1"/>
    <col min="15878" max="15878" width="4.140625" style="77" customWidth="1"/>
    <col min="15879" max="15879" width="3.28515625" style="77" customWidth="1"/>
    <col min="15880" max="15880" width="21.7109375" style="77" customWidth="1"/>
    <col min="15881" max="15881" width="7" style="77" customWidth="1"/>
    <col min="15882" max="15882" width="11.42578125" style="77" customWidth="1"/>
    <col min="15883" max="15883" width="7.7109375" style="77" customWidth="1"/>
    <col min="15884" max="16066" width="11.42578125" style="77" customWidth="1"/>
    <col min="16067" max="16067" width="3" style="77" bestFit="1" customWidth="1"/>
    <col min="16068" max="16068" width="13" style="77" bestFit="1" customWidth="1"/>
    <col min="16069" max="16121" width="20.28515625" style="77"/>
    <col min="16122" max="16123" width="3.7109375" style="77" customWidth="1"/>
    <col min="16124" max="16124" width="15.42578125" style="77" customWidth="1"/>
    <col min="16125" max="16127" width="30.42578125" style="77" customWidth="1"/>
    <col min="16128" max="16130" width="20.42578125" style="77" customWidth="1"/>
    <col min="16131" max="16131" width="21.42578125" style="77" bestFit="1" customWidth="1"/>
    <col min="16132" max="16132" width="16.7109375" style="77" customWidth="1"/>
    <col min="16133" max="16133" width="17.7109375" style="77" customWidth="1"/>
    <col min="16134" max="16134" width="4.140625" style="77" customWidth="1"/>
    <col min="16135" max="16135" width="3.28515625" style="77" customWidth="1"/>
    <col min="16136" max="16136" width="21.7109375" style="77" customWidth="1"/>
    <col min="16137" max="16137" width="7" style="77" customWidth="1"/>
    <col min="16138" max="16138" width="11.42578125" style="77" customWidth="1"/>
    <col min="16139" max="16139" width="7.7109375" style="77" customWidth="1"/>
    <col min="16140" max="16322" width="11.42578125" style="77" customWidth="1"/>
    <col min="16323" max="16323" width="3" style="77" bestFit="1" customWidth="1"/>
    <col min="16324" max="16324" width="13" style="77" bestFit="1" customWidth="1"/>
    <col min="16325" max="16384" width="20.28515625" style="77"/>
  </cols>
  <sheetData>
    <row r="1" spans="1:67" ht="28.5" customHeight="1" x14ac:dyDescent="0.2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67" ht="15.75" customHeight="1" x14ac:dyDescent="0.2"/>
    <row r="3" spans="1:67" ht="15.75" customHeight="1" x14ac:dyDescent="0.2">
      <c r="B3" s="80"/>
      <c r="C3" s="455"/>
      <c r="D3" s="456" t="s">
        <v>168</v>
      </c>
      <c r="E3" s="456"/>
      <c r="F3" s="456"/>
      <c r="G3" s="456"/>
      <c r="H3" s="456"/>
      <c r="I3" s="456"/>
      <c r="J3" s="456"/>
      <c r="K3" s="456"/>
      <c r="L3" s="456"/>
      <c r="M3" s="80"/>
    </row>
    <row r="4" spans="1:67" ht="15" x14ac:dyDescent="0.2">
      <c r="B4" s="80"/>
      <c r="C4" s="455"/>
      <c r="D4" s="457"/>
      <c r="E4" s="458"/>
      <c r="F4" s="458"/>
      <c r="G4" s="458"/>
      <c r="H4" s="458"/>
      <c r="I4" s="458"/>
      <c r="J4" s="458"/>
      <c r="K4" s="458"/>
      <c r="L4" s="459"/>
      <c r="M4" s="80"/>
    </row>
    <row r="5" spans="1:67" ht="60.75" customHeight="1" x14ac:dyDescent="0.2">
      <c r="B5" s="80"/>
      <c r="C5" s="455"/>
      <c r="D5" s="452" t="s">
        <v>169</v>
      </c>
      <c r="E5" s="453"/>
      <c r="F5" s="454"/>
      <c r="G5" s="460" t="e">
        <f>Objetivos!#REF!</f>
        <v>#REF!</v>
      </c>
      <c r="H5" s="461"/>
      <c r="I5" s="110" t="s">
        <v>16</v>
      </c>
      <c r="J5" s="462" t="e">
        <f>Objetivos!#REF!</f>
        <v>#REF!</v>
      </c>
      <c r="K5" s="463"/>
      <c r="L5" s="464"/>
      <c r="M5" s="80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</row>
    <row r="6" spans="1:67" ht="6" customHeight="1" x14ac:dyDescent="0.2">
      <c r="B6" s="80"/>
      <c r="C6" s="116"/>
      <c r="D6" s="115"/>
      <c r="E6" s="115"/>
      <c r="F6" s="115"/>
      <c r="G6" s="115"/>
      <c r="H6" s="115"/>
      <c r="I6" s="115"/>
      <c r="J6" s="115"/>
      <c r="K6" s="115"/>
      <c r="L6" s="115"/>
      <c r="M6" s="80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</row>
    <row r="7" spans="1:67" ht="43.5" customHeight="1" x14ac:dyDescent="0.2">
      <c r="A7" s="85"/>
      <c r="B7" s="80"/>
      <c r="C7" s="465" t="s">
        <v>170</v>
      </c>
      <c r="D7" s="466"/>
      <c r="E7" s="466"/>
      <c r="F7" s="467"/>
      <c r="G7" s="448" t="e">
        <f>Objetivos!#REF!</f>
        <v>#REF!</v>
      </c>
      <c r="H7" s="449"/>
      <c r="I7" s="450"/>
      <c r="J7" s="112" t="s">
        <v>171</v>
      </c>
      <c r="K7" s="451"/>
      <c r="L7" s="451"/>
      <c r="M7" s="80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</row>
    <row r="8" spans="1:67" ht="66.75" customHeight="1" x14ac:dyDescent="0.2">
      <c r="A8" s="85"/>
      <c r="B8" s="80"/>
      <c r="C8" s="112" t="s">
        <v>172</v>
      </c>
      <c r="D8" s="436" t="e">
        <f>Objetivos!#REF!</f>
        <v>#REF!</v>
      </c>
      <c r="E8" s="437"/>
      <c r="F8" s="114" t="s">
        <v>173</v>
      </c>
      <c r="G8" s="438"/>
      <c r="H8" s="439"/>
      <c r="I8" s="112" t="s">
        <v>174</v>
      </c>
      <c r="J8" s="113" t="s">
        <v>175</v>
      </c>
      <c r="K8" s="112" t="s">
        <v>176</v>
      </c>
      <c r="L8" s="111"/>
      <c r="M8" s="80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</row>
    <row r="9" spans="1:67" ht="33" customHeight="1" x14ac:dyDescent="0.2">
      <c r="A9" s="85"/>
      <c r="B9" s="80"/>
      <c r="C9" s="110" t="s">
        <v>142</v>
      </c>
      <c r="D9" s="442" t="e">
        <f>Objetivos!#REF!</f>
        <v>#REF!</v>
      </c>
      <c r="E9" s="443"/>
      <c r="F9" s="443"/>
      <c r="G9" s="444"/>
      <c r="H9" s="109" t="s">
        <v>177</v>
      </c>
      <c r="I9" s="108">
        <v>0.9</v>
      </c>
      <c r="J9" s="107" t="s">
        <v>178</v>
      </c>
      <c r="K9" s="445">
        <v>0.7</v>
      </c>
      <c r="L9" s="446"/>
      <c r="M9" s="80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</row>
    <row r="10" spans="1:67" ht="4.5" customHeight="1" x14ac:dyDescent="0.2">
      <c r="A10" s="85"/>
      <c r="B10" s="80"/>
      <c r="D10" s="80"/>
      <c r="E10" s="80"/>
      <c r="F10" s="80"/>
      <c r="G10" s="80"/>
      <c r="H10" s="80"/>
      <c r="I10" s="80"/>
      <c r="J10" s="106"/>
      <c r="K10" s="106"/>
      <c r="L10" s="80"/>
      <c r="M10" s="80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</row>
    <row r="11" spans="1:67" x14ac:dyDescent="0.2">
      <c r="A11" s="85"/>
      <c r="B11" s="80"/>
      <c r="C11" s="105"/>
      <c r="D11" s="104"/>
      <c r="E11" s="104"/>
      <c r="F11" s="104"/>
      <c r="G11" s="104"/>
      <c r="H11" s="104"/>
      <c r="I11" s="104"/>
      <c r="J11" s="104"/>
      <c r="K11" s="104"/>
      <c r="L11" s="103"/>
      <c r="M11" s="80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</row>
    <row r="12" spans="1:67" ht="21.75" customHeight="1" x14ac:dyDescent="0.2">
      <c r="A12" s="85"/>
      <c r="B12" s="80"/>
      <c r="C12" s="102"/>
      <c r="D12" s="80"/>
      <c r="E12" s="80"/>
      <c r="F12" s="80"/>
      <c r="G12" s="80"/>
      <c r="H12" s="80"/>
      <c r="I12" s="80"/>
      <c r="J12" s="80"/>
      <c r="K12" s="80"/>
      <c r="L12" s="101"/>
      <c r="M12" s="80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</row>
    <row r="13" spans="1:67" x14ac:dyDescent="0.2">
      <c r="A13" s="85"/>
      <c r="B13" s="80"/>
      <c r="C13" s="102"/>
      <c r="D13" s="80"/>
      <c r="E13" s="80"/>
      <c r="F13" s="80"/>
      <c r="G13" s="80"/>
      <c r="H13" s="80"/>
      <c r="I13" s="80"/>
      <c r="J13" s="80"/>
      <c r="K13" s="80"/>
      <c r="L13" s="101"/>
      <c r="M13" s="80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</row>
    <row r="14" spans="1:67" x14ac:dyDescent="0.2">
      <c r="A14" s="85"/>
      <c r="B14" s="80"/>
      <c r="C14" s="102"/>
      <c r="D14" s="80"/>
      <c r="E14" s="80"/>
      <c r="F14" s="80"/>
      <c r="G14" s="80"/>
      <c r="H14" s="80"/>
      <c r="I14" s="80"/>
      <c r="J14" s="80"/>
      <c r="K14" s="80"/>
      <c r="L14" s="101"/>
      <c r="M14" s="80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</row>
    <row r="15" spans="1:67" x14ac:dyDescent="0.2">
      <c r="A15" s="85"/>
      <c r="B15" s="80"/>
      <c r="C15" s="102"/>
      <c r="D15" s="80"/>
      <c r="E15" s="80"/>
      <c r="F15" s="80"/>
      <c r="G15" s="80"/>
      <c r="H15" s="80"/>
      <c r="I15" s="80"/>
      <c r="J15" s="80"/>
      <c r="K15" s="80"/>
      <c r="L15" s="101"/>
      <c r="M15" s="80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</row>
    <row r="16" spans="1:67" x14ac:dyDescent="0.2">
      <c r="A16" s="85"/>
      <c r="B16" s="80"/>
      <c r="C16" s="102"/>
      <c r="D16" s="80"/>
      <c r="E16" s="80"/>
      <c r="F16" s="80"/>
      <c r="G16" s="80"/>
      <c r="H16" s="80"/>
      <c r="I16" s="80"/>
      <c r="J16" s="80"/>
      <c r="K16" s="80"/>
      <c r="L16" s="101"/>
      <c r="M16" s="80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</row>
    <row r="17" spans="1:67" x14ac:dyDescent="0.2">
      <c r="A17" s="85"/>
      <c r="B17" s="80"/>
      <c r="C17" s="102"/>
      <c r="D17" s="80"/>
      <c r="E17" s="80"/>
      <c r="F17" s="80"/>
      <c r="G17" s="80"/>
      <c r="H17" s="80"/>
      <c r="I17" s="80"/>
      <c r="J17" s="80"/>
      <c r="K17" s="80"/>
      <c r="L17" s="101"/>
      <c r="M17" s="80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</row>
    <row r="18" spans="1:67" x14ac:dyDescent="0.2">
      <c r="A18" s="85"/>
      <c r="B18" s="80"/>
      <c r="C18" s="102"/>
      <c r="D18" s="80"/>
      <c r="E18" s="80"/>
      <c r="F18" s="80"/>
      <c r="G18" s="80"/>
      <c r="H18" s="80"/>
      <c r="I18" s="80"/>
      <c r="J18" s="80"/>
      <c r="K18" s="80"/>
      <c r="L18" s="101"/>
      <c r="M18" s="80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</row>
    <row r="19" spans="1:67" x14ac:dyDescent="0.2">
      <c r="A19" s="85"/>
      <c r="B19" s="80"/>
      <c r="C19" s="102"/>
      <c r="D19" s="80"/>
      <c r="E19" s="80"/>
      <c r="F19" s="80"/>
      <c r="G19" s="80"/>
      <c r="H19" s="80"/>
      <c r="I19" s="80"/>
      <c r="J19" s="80"/>
      <c r="K19" s="80"/>
      <c r="L19" s="101"/>
      <c r="M19" s="80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</row>
    <row r="20" spans="1:67" x14ac:dyDescent="0.2">
      <c r="A20" s="85"/>
      <c r="B20" s="80"/>
      <c r="C20" s="102"/>
      <c r="D20" s="80"/>
      <c r="E20" s="80"/>
      <c r="F20" s="80"/>
      <c r="G20" s="80"/>
      <c r="H20" s="80"/>
      <c r="I20" s="80"/>
      <c r="J20" s="80"/>
      <c r="K20" s="80"/>
      <c r="L20" s="101"/>
      <c r="M20" s="80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</row>
    <row r="21" spans="1:67" x14ac:dyDescent="0.2">
      <c r="A21" s="85"/>
      <c r="B21" s="80"/>
      <c r="C21" s="102"/>
      <c r="D21" s="80"/>
      <c r="E21" s="80"/>
      <c r="F21" s="80"/>
      <c r="G21" s="80"/>
      <c r="H21" s="80"/>
      <c r="I21" s="80"/>
      <c r="J21" s="80"/>
      <c r="K21" s="80"/>
      <c r="L21" s="101"/>
      <c r="M21" s="80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</row>
    <row r="22" spans="1:67" x14ac:dyDescent="0.2">
      <c r="A22" s="85"/>
      <c r="B22" s="80"/>
      <c r="C22" s="102"/>
      <c r="D22" s="80"/>
      <c r="E22" s="80"/>
      <c r="F22" s="80"/>
      <c r="G22" s="80"/>
      <c r="H22" s="80"/>
      <c r="I22" s="80"/>
      <c r="J22" s="80"/>
      <c r="K22" s="80"/>
      <c r="L22" s="101"/>
      <c r="M22" s="80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</row>
    <row r="23" spans="1:67" x14ac:dyDescent="0.2">
      <c r="A23" s="85"/>
      <c r="B23" s="80"/>
      <c r="C23" s="102"/>
      <c r="D23" s="80"/>
      <c r="E23" s="80"/>
      <c r="F23" s="80"/>
      <c r="G23" s="80"/>
      <c r="H23" s="80"/>
      <c r="I23" s="80"/>
      <c r="J23" s="80"/>
      <c r="K23" s="80"/>
      <c r="L23" s="101"/>
      <c r="M23" s="80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</row>
    <row r="24" spans="1:67" x14ac:dyDescent="0.2">
      <c r="A24" s="85"/>
      <c r="B24" s="80"/>
      <c r="C24" s="102"/>
      <c r="D24" s="80"/>
      <c r="E24" s="80"/>
      <c r="F24" s="80"/>
      <c r="G24" s="80"/>
      <c r="H24" s="80"/>
      <c r="I24" s="80"/>
      <c r="J24" s="80"/>
      <c r="K24" s="80"/>
      <c r="L24" s="101"/>
      <c r="M24" s="80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</row>
    <row r="25" spans="1:67" x14ac:dyDescent="0.2">
      <c r="A25" s="85"/>
      <c r="B25" s="80"/>
      <c r="C25" s="102"/>
      <c r="D25" s="80"/>
      <c r="E25" s="80"/>
      <c r="F25" s="80"/>
      <c r="G25" s="80"/>
      <c r="H25" s="80"/>
      <c r="I25" s="80"/>
      <c r="J25" s="80"/>
      <c r="K25" s="80"/>
      <c r="L25" s="101"/>
      <c r="M25" s="80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</row>
    <row r="26" spans="1:67" x14ac:dyDescent="0.2">
      <c r="A26" s="85"/>
      <c r="B26" s="80"/>
      <c r="C26" s="102"/>
      <c r="D26" s="80"/>
      <c r="E26" s="80"/>
      <c r="F26" s="80"/>
      <c r="G26" s="80"/>
      <c r="H26" s="80"/>
      <c r="I26" s="80"/>
      <c r="J26" s="80"/>
      <c r="K26" s="80"/>
      <c r="L26" s="101"/>
      <c r="M26" s="80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</row>
    <row r="27" spans="1:67" x14ac:dyDescent="0.2">
      <c r="A27" s="85"/>
      <c r="B27" s="80"/>
      <c r="C27" s="102"/>
      <c r="D27" s="80"/>
      <c r="E27" s="80"/>
      <c r="F27" s="80"/>
      <c r="G27" s="80"/>
      <c r="H27" s="80"/>
      <c r="I27" s="80"/>
      <c r="J27" s="80"/>
      <c r="K27" s="80"/>
      <c r="L27" s="101"/>
      <c r="M27" s="80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</row>
    <row r="28" spans="1:67" x14ac:dyDescent="0.2">
      <c r="A28" s="85"/>
      <c r="B28" s="80"/>
      <c r="C28" s="102"/>
      <c r="D28" s="80"/>
      <c r="E28" s="80"/>
      <c r="F28" s="80"/>
      <c r="G28" s="80"/>
      <c r="H28" s="80"/>
      <c r="I28" s="80"/>
      <c r="J28" s="80"/>
      <c r="K28" s="80"/>
      <c r="L28" s="101"/>
      <c r="M28" s="80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</row>
    <row r="29" spans="1:67" x14ac:dyDescent="0.2">
      <c r="A29" s="85"/>
      <c r="B29" s="80"/>
      <c r="C29" s="102"/>
      <c r="D29" s="80"/>
      <c r="E29" s="80"/>
      <c r="F29" s="80"/>
      <c r="G29" s="80"/>
      <c r="H29" s="80"/>
      <c r="I29" s="80"/>
      <c r="J29" s="80"/>
      <c r="K29" s="80"/>
      <c r="L29" s="101"/>
      <c r="M29" s="80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</row>
    <row r="30" spans="1:67" x14ac:dyDescent="0.2">
      <c r="A30" s="85"/>
      <c r="B30" s="80"/>
      <c r="C30" s="102"/>
      <c r="D30" s="80"/>
      <c r="E30" s="80"/>
      <c r="F30" s="80"/>
      <c r="G30" s="80"/>
      <c r="H30" s="80"/>
      <c r="I30" s="80"/>
      <c r="J30" s="80"/>
      <c r="K30" s="80"/>
      <c r="L30" s="101"/>
      <c r="M30" s="80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</row>
    <row r="31" spans="1:67" x14ac:dyDescent="0.2">
      <c r="A31" s="85"/>
      <c r="B31" s="80"/>
      <c r="C31" s="102"/>
      <c r="D31" s="80"/>
      <c r="E31" s="80"/>
      <c r="F31" s="80"/>
      <c r="G31" s="80"/>
      <c r="H31" s="80"/>
      <c r="I31" s="80"/>
      <c r="J31" s="80"/>
      <c r="K31" s="80"/>
      <c r="L31" s="101"/>
      <c r="M31" s="80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</row>
    <row r="32" spans="1:67" x14ac:dyDescent="0.2">
      <c r="A32" s="85"/>
      <c r="B32" s="80"/>
      <c r="C32" s="102"/>
      <c r="D32" s="80"/>
      <c r="E32" s="80"/>
      <c r="F32" s="80"/>
      <c r="G32" s="80"/>
      <c r="H32" s="80"/>
      <c r="I32" s="80"/>
      <c r="J32" s="80"/>
      <c r="K32" s="80"/>
      <c r="L32" s="101"/>
      <c r="M32" s="80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</row>
    <row r="33" spans="1:67" x14ac:dyDescent="0.2">
      <c r="A33" s="85"/>
      <c r="B33" s="80"/>
      <c r="C33" s="102"/>
      <c r="D33" s="80"/>
      <c r="E33" s="80"/>
      <c r="F33" s="80"/>
      <c r="G33" s="80"/>
      <c r="H33" s="80"/>
      <c r="I33" s="80"/>
      <c r="J33" s="80"/>
      <c r="K33" s="80"/>
      <c r="L33" s="101"/>
      <c r="M33" s="80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</row>
    <row r="34" spans="1:67" x14ac:dyDescent="0.2">
      <c r="A34" s="85"/>
      <c r="B34" s="80"/>
      <c r="C34" s="102"/>
      <c r="D34" s="80"/>
      <c r="E34" s="80"/>
      <c r="F34" s="80"/>
      <c r="G34" s="80"/>
      <c r="H34" s="80"/>
      <c r="I34" s="80"/>
      <c r="J34" s="80"/>
      <c r="K34" s="80"/>
      <c r="L34" s="101"/>
      <c r="M34" s="80"/>
      <c r="P34" s="95" t="s">
        <v>179</v>
      </c>
      <c r="Q34" s="95" t="s">
        <v>180</v>
      </c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</row>
    <row r="35" spans="1:67" x14ac:dyDescent="0.2">
      <c r="A35" s="85"/>
      <c r="B35" s="80"/>
      <c r="C35" s="102"/>
      <c r="D35" s="80"/>
      <c r="E35" s="80"/>
      <c r="F35" s="80"/>
      <c r="G35" s="80"/>
      <c r="H35" s="80"/>
      <c r="I35" s="80"/>
      <c r="J35" s="80"/>
      <c r="K35" s="80"/>
      <c r="L35" s="101"/>
      <c r="M35" s="80"/>
      <c r="N35" s="77"/>
      <c r="O35" s="77"/>
      <c r="P35" s="87">
        <f t="shared" ref="P35:P46" si="0">+$I$9</f>
        <v>0.9</v>
      </c>
      <c r="Q35" s="87">
        <f t="shared" ref="Q35:Q46" si="1">+$K$9</f>
        <v>0.7</v>
      </c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</row>
    <row r="36" spans="1:67" x14ac:dyDescent="0.2">
      <c r="A36" s="85"/>
      <c r="B36" s="80"/>
      <c r="C36" s="100"/>
      <c r="D36" s="99"/>
      <c r="E36" s="99"/>
      <c r="F36" s="99"/>
      <c r="G36" s="99"/>
      <c r="H36" s="99"/>
      <c r="I36" s="99"/>
      <c r="J36" s="99"/>
      <c r="K36" s="99"/>
      <c r="L36" s="98"/>
      <c r="M36" s="80"/>
      <c r="N36" s="77"/>
      <c r="O36" s="77"/>
      <c r="P36" s="87">
        <f t="shared" si="0"/>
        <v>0.9</v>
      </c>
      <c r="Q36" s="87">
        <f t="shared" si="1"/>
        <v>0.7</v>
      </c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</row>
    <row r="37" spans="1:67" ht="17.25" customHeight="1" x14ac:dyDescent="0.2">
      <c r="A37" s="85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77"/>
      <c r="O37" s="77"/>
      <c r="P37" s="87">
        <f t="shared" si="0"/>
        <v>0.9</v>
      </c>
      <c r="Q37" s="87">
        <f t="shared" si="1"/>
        <v>0.7</v>
      </c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</row>
    <row r="38" spans="1:67" ht="24" customHeight="1" x14ac:dyDescent="0.2">
      <c r="A38" s="85"/>
      <c r="B38" s="80"/>
      <c r="C38" s="97" t="s">
        <v>112</v>
      </c>
      <c r="D38" s="97" t="s">
        <v>15</v>
      </c>
      <c r="E38" s="97" t="s">
        <v>181</v>
      </c>
      <c r="F38" s="97" t="s">
        <v>182</v>
      </c>
      <c r="G38" s="97" t="s">
        <v>183</v>
      </c>
      <c r="H38" s="447" t="s">
        <v>184</v>
      </c>
      <c r="I38" s="447"/>
      <c r="J38" s="447"/>
      <c r="K38" s="447" t="s">
        <v>185</v>
      </c>
      <c r="L38" s="447"/>
      <c r="M38" s="96"/>
      <c r="N38" s="77"/>
      <c r="O38" s="77"/>
      <c r="P38" s="87">
        <f t="shared" si="0"/>
        <v>0.9</v>
      </c>
      <c r="Q38" s="87">
        <f t="shared" si="1"/>
        <v>0.7</v>
      </c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</row>
    <row r="39" spans="1:67" s="86" customFormat="1" ht="32.25" customHeight="1" x14ac:dyDescent="0.25">
      <c r="A39" s="94"/>
      <c r="B39" s="93"/>
      <c r="C39" s="92" t="s">
        <v>186</v>
      </c>
      <c r="D39" s="91" t="e">
        <f t="shared" ref="D39:D45" si="2">$D$9</f>
        <v>#REF!</v>
      </c>
      <c r="E39" s="90">
        <v>72</v>
      </c>
      <c r="F39" s="90">
        <v>82</v>
      </c>
      <c r="G39" s="89">
        <f t="shared" ref="G39:G50" si="3">+E39/F39</f>
        <v>0.87804878048780488</v>
      </c>
      <c r="H39" s="440"/>
      <c r="I39" s="440"/>
      <c r="J39" s="440"/>
      <c r="K39" s="440"/>
      <c r="L39" s="440"/>
      <c r="M39" s="88"/>
      <c r="P39" s="87">
        <f t="shared" si="0"/>
        <v>0.9</v>
      </c>
      <c r="Q39" s="87">
        <f t="shared" si="1"/>
        <v>0.7</v>
      </c>
    </row>
    <row r="40" spans="1:67" s="86" customFormat="1" ht="32.25" customHeight="1" x14ac:dyDescent="0.25">
      <c r="A40" s="94"/>
      <c r="B40" s="93"/>
      <c r="C40" s="92" t="s">
        <v>187</v>
      </c>
      <c r="D40" s="91" t="e">
        <f t="shared" si="2"/>
        <v>#REF!</v>
      </c>
      <c r="E40" s="90"/>
      <c r="F40" s="90"/>
      <c r="G40" s="89" t="e">
        <f t="shared" si="3"/>
        <v>#DIV/0!</v>
      </c>
      <c r="H40" s="440"/>
      <c r="I40" s="440"/>
      <c r="J40" s="440"/>
      <c r="K40" s="440"/>
      <c r="L40" s="440"/>
      <c r="M40" s="88"/>
      <c r="P40" s="87">
        <f t="shared" si="0"/>
        <v>0.9</v>
      </c>
      <c r="Q40" s="87">
        <f t="shared" si="1"/>
        <v>0.7</v>
      </c>
    </row>
    <row r="41" spans="1:67" s="86" customFormat="1" ht="32.25" customHeight="1" x14ac:dyDescent="0.25">
      <c r="A41" s="94"/>
      <c r="B41" s="93"/>
      <c r="C41" s="92" t="s">
        <v>188</v>
      </c>
      <c r="D41" s="91" t="e">
        <f t="shared" si="2"/>
        <v>#REF!</v>
      </c>
      <c r="E41" s="90"/>
      <c r="F41" s="90"/>
      <c r="G41" s="89" t="e">
        <f t="shared" si="3"/>
        <v>#DIV/0!</v>
      </c>
      <c r="H41" s="440"/>
      <c r="I41" s="440"/>
      <c r="J41" s="440"/>
      <c r="K41" s="440"/>
      <c r="L41" s="440"/>
      <c r="M41" s="88"/>
      <c r="P41" s="87">
        <f t="shared" si="0"/>
        <v>0.9</v>
      </c>
      <c r="Q41" s="87">
        <f t="shared" si="1"/>
        <v>0.7</v>
      </c>
    </row>
    <row r="42" spans="1:67" s="86" customFormat="1" ht="32.25" customHeight="1" x14ac:dyDescent="0.25">
      <c r="A42" s="94"/>
      <c r="B42" s="93"/>
      <c r="C42" s="92" t="s">
        <v>189</v>
      </c>
      <c r="D42" s="91" t="e">
        <f t="shared" si="2"/>
        <v>#REF!</v>
      </c>
      <c r="E42" s="90"/>
      <c r="F42" s="90"/>
      <c r="G42" s="89" t="e">
        <f t="shared" si="3"/>
        <v>#DIV/0!</v>
      </c>
      <c r="H42" s="440"/>
      <c r="I42" s="440"/>
      <c r="J42" s="440"/>
      <c r="K42" s="440"/>
      <c r="L42" s="440"/>
      <c r="M42" s="88"/>
      <c r="P42" s="87">
        <f t="shared" si="0"/>
        <v>0.9</v>
      </c>
      <c r="Q42" s="87">
        <f t="shared" si="1"/>
        <v>0.7</v>
      </c>
    </row>
    <row r="43" spans="1:67" s="86" customFormat="1" ht="32.25" customHeight="1" x14ac:dyDescent="0.25">
      <c r="A43" s="94"/>
      <c r="B43" s="93"/>
      <c r="C43" s="92" t="s">
        <v>190</v>
      </c>
      <c r="D43" s="91" t="e">
        <f t="shared" si="2"/>
        <v>#REF!</v>
      </c>
      <c r="E43" s="90"/>
      <c r="F43" s="90"/>
      <c r="G43" s="89" t="e">
        <f t="shared" si="3"/>
        <v>#DIV/0!</v>
      </c>
      <c r="H43" s="440"/>
      <c r="I43" s="440"/>
      <c r="J43" s="440"/>
      <c r="K43" s="440"/>
      <c r="L43" s="440"/>
      <c r="M43" s="88"/>
      <c r="P43" s="87">
        <f t="shared" si="0"/>
        <v>0.9</v>
      </c>
      <c r="Q43" s="87">
        <f t="shared" si="1"/>
        <v>0.7</v>
      </c>
    </row>
    <row r="44" spans="1:67" s="86" customFormat="1" ht="32.25" customHeight="1" x14ac:dyDescent="0.25">
      <c r="A44" s="94"/>
      <c r="B44" s="93"/>
      <c r="C44" s="92" t="s">
        <v>191</v>
      </c>
      <c r="D44" s="91" t="e">
        <f t="shared" si="2"/>
        <v>#REF!</v>
      </c>
      <c r="E44" s="90"/>
      <c r="F44" s="90"/>
      <c r="G44" s="89" t="e">
        <f t="shared" si="3"/>
        <v>#DIV/0!</v>
      </c>
      <c r="H44" s="440"/>
      <c r="I44" s="440"/>
      <c r="J44" s="440"/>
      <c r="K44" s="440"/>
      <c r="L44" s="440"/>
      <c r="M44" s="88"/>
      <c r="P44" s="87">
        <f t="shared" si="0"/>
        <v>0.9</v>
      </c>
      <c r="Q44" s="87">
        <f t="shared" si="1"/>
        <v>0.7</v>
      </c>
    </row>
    <row r="45" spans="1:67" s="86" customFormat="1" ht="32.25" customHeight="1" x14ac:dyDescent="0.25">
      <c r="A45" s="94"/>
      <c r="B45" s="93"/>
      <c r="C45" s="92" t="s">
        <v>192</v>
      </c>
      <c r="D45" s="91" t="e">
        <f t="shared" si="2"/>
        <v>#REF!</v>
      </c>
      <c r="E45" s="90"/>
      <c r="F45" s="90"/>
      <c r="G45" s="89" t="e">
        <f t="shared" si="3"/>
        <v>#DIV/0!</v>
      </c>
      <c r="H45" s="440"/>
      <c r="I45" s="440"/>
      <c r="J45" s="440"/>
      <c r="K45" s="440"/>
      <c r="L45" s="440"/>
      <c r="M45" s="88"/>
      <c r="P45" s="87">
        <f t="shared" si="0"/>
        <v>0.9</v>
      </c>
      <c r="Q45" s="87">
        <f t="shared" si="1"/>
        <v>0.7</v>
      </c>
    </row>
    <row r="46" spans="1:67" s="86" customFormat="1" ht="32.25" customHeight="1" x14ac:dyDescent="0.25">
      <c r="A46" s="94"/>
      <c r="B46" s="93"/>
      <c r="C46" s="92" t="s">
        <v>193</v>
      </c>
      <c r="D46" s="91"/>
      <c r="E46" s="90"/>
      <c r="F46" s="90"/>
      <c r="G46" s="89" t="e">
        <f t="shared" si="3"/>
        <v>#DIV/0!</v>
      </c>
      <c r="H46" s="440"/>
      <c r="I46" s="440"/>
      <c r="J46" s="440"/>
      <c r="K46" s="440"/>
      <c r="L46" s="440"/>
      <c r="M46" s="88"/>
      <c r="P46" s="87">
        <f t="shared" si="0"/>
        <v>0.9</v>
      </c>
      <c r="Q46" s="87">
        <f t="shared" si="1"/>
        <v>0.7</v>
      </c>
    </row>
    <row r="47" spans="1:67" s="86" customFormat="1" ht="32.25" customHeight="1" x14ac:dyDescent="0.25">
      <c r="A47" s="94"/>
      <c r="B47" s="93"/>
      <c r="C47" s="92" t="s">
        <v>194</v>
      </c>
      <c r="D47" s="91"/>
      <c r="E47" s="90"/>
      <c r="F47" s="90"/>
      <c r="G47" s="89" t="e">
        <f t="shared" si="3"/>
        <v>#DIV/0!</v>
      </c>
      <c r="H47" s="440"/>
      <c r="I47" s="440"/>
      <c r="J47" s="440"/>
      <c r="K47" s="440"/>
      <c r="L47" s="440"/>
      <c r="M47" s="88"/>
    </row>
    <row r="48" spans="1:67" s="86" customFormat="1" ht="32.25" customHeight="1" x14ac:dyDescent="0.25">
      <c r="A48" s="94"/>
      <c r="B48" s="93"/>
      <c r="C48" s="92" t="s">
        <v>195</v>
      </c>
      <c r="D48" s="91"/>
      <c r="E48" s="90"/>
      <c r="F48" s="90"/>
      <c r="G48" s="89" t="e">
        <f t="shared" si="3"/>
        <v>#DIV/0!</v>
      </c>
      <c r="H48" s="440"/>
      <c r="I48" s="440"/>
      <c r="J48" s="440"/>
      <c r="K48" s="440"/>
      <c r="L48" s="440"/>
      <c r="M48" s="88"/>
    </row>
    <row r="49" spans="1:53" s="86" customFormat="1" ht="32.25" customHeight="1" x14ac:dyDescent="0.25">
      <c r="A49" s="94"/>
      <c r="B49" s="93"/>
      <c r="C49" s="92" t="s">
        <v>196</v>
      </c>
      <c r="D49" s="91"/>
      <c r="E49" s="90"/>
      <c r="F49" s="90"/>
      <c r="G49" s="89" t="e">
        <f t="shared" si="3"/>
        <v>#DIV/0!</v>
      </c>
      <c r="H49" s="440"/>
      <c r="I49" s="440"/>
      <c r="J49" s="440"/>
      <c r="K49" s="440"/>
      <c r="L49" s="440"/>
      <c r="M49" s="88"/>
    </row>
    <row r="50" spans="1:53" s="86" customFormat="1" ht="32.25" customHeight="1" x14ac:dyDescent="0.25">
      <c r="A50" s="94"/>
      <c r="B50" s="93"/>
      <c r="C50" s="92" t="s">
        <v>197</v>
      </c>
      <c r="D50" s="91"/>
      <c r="E50" s="90"/>
      <c r="F50" s="90"/>
      <c r="G50" s="89" t="e">
        <f t="shared" si="3"/>
        <v>#DIV/0!</v>
      </c>
      <c r="H50" s="440"/>
      <c r="I50" s="440"/>
      <c r="J50" s="440"/>
      <c r="K50" s="440"/>
      <c r="L50" s="440"/>
      <c r="M50" s="88"/>
    </row>
    <row r="51" spans="1:53" ht="18.75" customHeight="1" x14ac:dyDescent="0.25">
      <c r="A51" s="85"/>
      <c r="B51" s="80"/>
      <c r="C51" s="84" t="s">
        <v>198</v>
      </c>
      <c r="D51" s="83" t="e">
        <f>AVERAGE(D39:D50)</f>
        <v>#REF!</v>
      </c>
      <c r="E51" s="82"/>
      <c r="F51" s="82"/>
      <c r="G51" s="81"/>
      <c r="H51" s="440"/>
      <c r="I51" s="440"/>
      <c r="J51" s="440"/>
      <c r="K51" s="441"/>
      <c r="L51" s="441"/>
      <c r="M51" s="80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</row>
    <row r="52" spans="1:53" x14ac:dyDescent="0.2"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</row>
    <row r="53" spans="1:53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</row>
    <row r="54" spans="1:53" x14ac:dyDescent="0.2">
      <c r="B54" s="78"/>
      <c r="C54" s="78"/>
      <c r="D54" s="78"/>
      <c r="E54" s="78"/>
      <c r="F54" s="78"/>
      <c r="G54" s="78"/>
      <c r="H54" s="79"/>
      <c r="I54" s="78"/>
      <c r="J54" s="78"/>
      <c r="K54" s="78"/>
      <c r="L54" s="78"/>
      <c r="M54" s="78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</row>
    <row r="55" spans="1:53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</row>
    <row r="56" spans="1:53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</row>
    <row r="57" spans="1:53" ht="41.25" hidden="1" customHeight="1" x14ac:dyDescent="0.2">
      <c r="C57" s="428" t="s">
        <v>199</v>
      </c>
      <c r="D57" s="428"/>
      <c r="E57" s="428"/>
      <c r="F57" s="428"/>
      <c r="G57" s="428"/>
      <c r="H57" s="428"/>
      <c r="I57" s="428"/>
      <c r="J57" s="428"/>
      <c r="K57" s="428"/>
      <c r="L57" s="428"/>
      <c r="M57" s="11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</row>
    <row r="58" spans="1:53" ht="26.25" hidden="1" customHeight="1" x14ac:dyDescent="0.2">
      <c r="C58" s="432"/>
      <c r="D58" s="432"/>
      <c r="E58" s="432"/>
      <c r="F58" s="432"/>
      <c r="G58" s="432"/>
      <c r="H58" s="432"/>
      <c r="I58" s="432"/>
      <c r="J58" s="432"/>
      <c r="K58" s="432"/>
      <c r="L58" s="432"/>
      <c r="M58" s="119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</row>
    <row r="59" spans="1:53" ht="26.25" hidden="1" customHeight="1" x14ac:dyDescent="0.2">
      <c r="B59" s="117"/>
      <c r="C59" s="432"/>
      <c r="D59" s="432"/>
      <c r="E59" s="432"/>
      <c r="F59" s="432"/>
      <c r="G59" s="432"/>
      <c r="H59" s="432"/>
      <c r="I59" s="432"/>
      <c r="J59" s="432"/>
      <c r="K59" s="432"/>
      <c r="L59" s="432"/>
      <c r="M59" s="119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</row>
    <row r="60" spans="1:53" ht="26.25" hidden="1" customHeight="1" x14ac:dyDescent="0.2">
      <c r="B60" s="117"/>
      <c r="C60" s="432"/>
      <c r="D60" s="432"/>
      <c r="E60" s="432"/>
      <c r="F60" s="432"/>
      <c r="G60" s="432"/>
      <c r="H60" s="432"/>
      <c r="I60" s="432"/>
      <c r="J60" s="432"/>
      <c r="K60" s="432"/>
      <c r="L60" s="432"/>
      <c r="M60" s="119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</row>
    <row r="61" spans="1:53" ht="32.25" hidden="1" customHeight="1" x14ac:dyDescent="0.2">
      <c r="C61" s="428" t="s">
        <v>200</v>
      </c>
      <c r="D61" s="428"/>
      <c r="E61" s="428"/>
      <c r="F61" s="428"/>
      <c r="G61" s="428"/>
      <c r="H61" s="428"/>
      <c r="I61" s="428"/>
      <c r="J61" s="428"/>
      <c r="K61" s="428"/>
      <c r="L61" s="428"/>
      <c r="M61" s="118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</row>
    <row r="62" spans="1:53" ht="54" hidden="1" customHeight="1" x14ac:dyDescent="0.2">
      <c r="C62" s="125" t="s">
        <v>201</v>
      </c>
      <c r="D62" s="125"/>
      <c r="E62" s="427"/>
      <c r="F62" s="427"/>
      <c r="G62" s="427"/>
      <c r="H62" s="427"/>
      <c r="I62" s="427"/>
      <c r="J62" s="427"/>
      <c r="K62" s="427"/>
      <c r="L62" s="427"/>
      <c r="M62" s="120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</row>
    <row r="63" spans="1:53" ht="54" hidden="1" customHeight="1" x14ac:dyDescent="0.2">
      <c r="C63" s="125" t="s">
        <v>201</v>
      </c>
      <c r="D63" s="125"/>
      <c r="E63" s="427"/>
      <c r="F63" s="427"/>
      <c r="G63" s="427"/>
      <c r="H63" s="427"/>
      <c r="I63" s="427"/>
      <c r="J63" s="427"/>
      <c r="K63" s="427"/>
      <c r="L63" s="427"/>
      <c r="M63" s="120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</row>
    <row r="64" spans="1:53" ht="54" hidden="1" customHeight="1" x14ac:dyDescent="0.2">
      <c r="C64" s="125" t="s">
        <v>201</v>
      </c>
      <c r="D64" s="125"/>
      <c r="E64" s="427"/>
      <c r="F64" s="427"/>
      <c r="G64" s="427"/>
      <c r="H64" s="427"/>
      <c r="I64" s="427"/>
      <c r="J64" s="427"/>
      <c r="K64" s="427"/>
      <c r="L64" s="427"/>
      <c r="M64" s="120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</row>
    <row r="65" spans="1:53" ht="54" hidden="1" customHeight="1" x14ac:dyDescent="0.25">
      <c r="C65" s="125" t="s">
        <v>201</v>
      </c>
      <c r="D65" s="125"/>
      <c r="E65" s="429"/>
      <c r="F65" s="430"/>
      <c r="G65" s="430"/>
      <c r="H65" s="430"/>
      <c r="I65" s="430"/>
      <c r="J65" s="430"/>
      <c r="K65" s="430"/>
      <c r="L65" s="431"/>
      <c r="M65" s="121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</row>
    <row r="66" spans="1:53" ht="54" hidden="1" customHeight="1" x14ac:dyDescent="0.25">
      <c r="C66" s="125" t="s">
        <v>201</v>
      </c>
      <c r="D66" s="125"/>
      <c r="E66" s="429"/>
      <c r="F66" s="430"/>
      <c r="G66" s="430"/>
      <c r="H66" s="430"/>
      <c r="I66" s="430"/>
      <c r="J66" s="430"/>
      <c r="K66" s="430"/>
      <c r="L66" s="431"/>
      <c r="M66" s="121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</row>
    <row r="67" spans="1:53" s="127" customFormat="1" ht="18.75" hidden="1" customHeight="1" x14ac:dyDescent="0.3">
      <c r="A67" s="126"/>
      <c r="C67" s="428" t="s">
        <v>202</v>
      </c>
      <c r="D67" s="428"/>
      <c r="E67" s="428"/>
      <c r="F67" s="428"/>
      <c r="G67" s="428"/>
      <c r="H67" s="428"/>
      <c r="I67" s="428"/>
      <c r="J67" s="428"/>
      <c r="K67" s="428"/>
      <c r="L67" s="428"/>
      <c r="M67" s="128"/>
      <c r="N67" s="126"/>
      <c r="O67" s="126"/>
      <c r="P67" s="126"/>
      <c r="Q67" s="12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</row>
    <row r="68" spans="1:53" s="127" customFormat="1" ht="18.75" hidden="1" customHeight="1" x14ac:dyDescent="0.3">
      <c r="A68" s="126"/>
      <c r="C68" s="428" t="s">
        <v>203</v>
      </c>
      <c r="D68" s="428"/>
      <c r="E68" s="428"/>
      <c r="F68" s="428"/>
      <c r="G68" s="428"/>
      <c r="H68" s="428" t="s">
        <v>204</v>
      </c>
      <c r="I68" s="428"/>
      <c r="J68" s="428"/>
      <c r="K68" s="428"/>
      <c r="L68" s="428"/>
      <c r="M68" s="128"/>
      <c r="N68" s="126"/>
      <c r="O68" s="126"/>
      <c r="P68" s="126"/>
      <c r="Q68" s="12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</row>
    <row r="69" spans="1:53" s="127" customFormat="1" ht="18.75" hidden="1" x14ac:dyDescent="0.3">
      <c r="A69" s="126"/>
      <c r="C69" s="428"/>
      <c r="D69" s="428"/>
      <c r="E69" s="428"/>
      <c r="F69" s="428"/>
      <c r="G69" s="428"/>
      <c r="H69" s="428"/>
      <c r="I69" s="428"/>
      <c r="J69" s="428"/>
      <c r="K69" s="428"/>
      <c r="L69" s="428"/>
      <c r="M69" s="128"/>
      <c r="N69" s="126"/>
      <c r="O69" s="126"/>
      <c r="P69" s="126"/>
      <c r="Q69" s="12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</row>
    <row r="70" spans="1:53" s="127" customFormat="1" ht="65.25" hidden="1" customHeight="1" x14ac:dyDescent="0.3">
      <c r="A70" s="126"/>
      <c r="C70" s="122" t="s">
        <v>205</v>
      </c>
      <c r="D70" s="428" t="s">
        <v>206</v>
      </c>
      <c r="E70" s="428"/>
      <c r="F70" s="428"/>
      <c r="G70" s="428"/>
      <c r="H70" s="428"/>
      <c r="I70" s="428" t="s">
        <v>207</v>
      </c>
      <c r="J70" s="428"/>
      <c r="K70" s="428" t="s">
        <v>208</v>
      </c>
      <c r="L70" s="428"/>
      <c r="M70" s="128"/>
      <c r="N70" s="126"/>
      <c r="O70" s="126"/>
      <c r="P70" s="126"/>
      <c r="Q70" s="12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</row>
    <row r="71" spans="1:53" ht="59.25" hidden="1" customHeight="1" x14ac:dyDescent="0.25">
      <c r="B71" s="127"/>
      <c r="C71" s="123"/>
      <c r="D71" s="435"/>
      <c r="E71" s="435"/>
      <c r="F71" s="435"/>
      <c r="G71" s="435"/>
      <c r="H71" s="435"/>
      <c r="I71" s="434"/>
      <c r="J71" s="434"/>
      <c r="K71" s="433"/>
      <c r="L71" s="433"/>
      <c r="M71" s="121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</row>
    <row r="72" spans="1:53" ht="59.25" hidden="1" customHeight="1" x14ac:dyDescent="0.25">
      <c r="C72" s="123"/>
      <c r="D72" s="433"/>
      <c r="E72" s="433"/>
      <c r="F72" s="433"/>
      <c r="G72" s="433"/>
      <c r="H72" s="433"/>
      <c r="I72" s="434"/>
      <c r="J72" s="434"/>
      <c r="K72" s="433"/>
      <c r="L72" s="433"/>
      <c r="M72" s="121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</row>
    <row r="73" spans="1:53" ht="59.25" hidden="1" customHeight="1" x14ac:dyDescent="0.25">
      <c r="C73" s="123"/>
      <c r="D73" s="433"/>
      <c r="E73" s="433"/>
      <c r="F73" s="433"/>
      <c r="G73" s="433"/>
      <c r="H73" s="433"/>
      <c r="I73" s="434"/>
      <c r="J73" s="434"/>
      <c r="K73" s="433"/>
      <c r="L73" s="433"/>
      <c r="M73" s="121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</row>
    <row r="74" spans="1:53" ht="15" hidden="1" x14ac:dyDescent="0.25"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1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</row>
    <row r="75" spans="1:53" ht="15" hidden="1" x14ac:dyDescent="0.25">
      <c r="M75" s="121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</row>
    <row r="76" spans="1:53" ht="15" hidden="1" x14ac:dyDescent="0.25">
      <c r="M76" s="121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</row>
    <row r="77" spans="1:53" ht="15" hidden="1" x14ac:dyDescent="0.25">
      <c r="M77" s="121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</row>
    <row r="78" spans="1:53" hidden="1" x14ac:dyDescent="0.2"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</row>
    <row r="79" spans="1:53" hidden="1" x14ac:dyDescent="0.2"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</row>
    <row r="80" spans="1:53" hidden="1" x14ac:dyDescent="0.2"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</row>
    <row r="81" spans="19:53" hidden="1" x14ac:dyDescent="0.2"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</row>
    <row r="82" spans="19:53" hidden="1" x14ac:dyDescent="0.2"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</row>
    <row r="83" spans="19:53" hidden="1" x14ac:dyDescent="0.2"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</row>
    <row r="84" spans="19:53" hidden="1" x14ac:dyDescent="0.2">
      <c r="S84" s="86"/>
      <c r="T84" s="86"/>
      <c r="U84" s="86"/>
      <c r="V84" s="86"/>
      <c r="W84" s="86"/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/>
      <c r="AJ84" s="86"/>
      <c r="AK84" s="86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</row>
    <row r="85" spans="19:53" hidden="1" x14ac:dyDescent="0.2">
      <c r="S85" s="86"/>
      <c r="T85" s="86"/>
      <c r="U85" s="86"/>
      <c r="V85" s="86"/>
      <c r="W85" s="86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/>
      <c r="AI85" s="86"/>
      <c r="AJ85" s="86"/>
      <c r="AK85" s="86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</row>
    <row r="86" spans="19:53" hidden="1" x14ac:dyDescent="0.2"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</row>
    <row r="87" spans="19:53" hidden="1" x14ac:dyDescent="0.2"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</row>
    <row r="88" spans="19:53" hidden="1" x14ac:dyDescent="0.2"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</row>
    <row r="89" spans="19:53" hidden="1" x14ac:dyDescent="0.2">
      <c r="S89" s="86"/>
      <c r="T89" s="86"/>
      <c r="U89" s="86"/>
      <c r="V89" s="86"/>
      <c r="W89" s="86"/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</row>
    <row r="90" spans="19:53" hidden="1" x14ac:dyDescent="0.2"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</row>
    <row r="91" spans="19:53" hidden="1" x14ac:dyDescent="0.2"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86"/>
      <c r="AE91" s="86"/>
      <c r="AF91" s="86"/>
      <c r="AG91" s="86"/>
      <c r="AH91" s="86"/>
      <c r="AI91" s="86"/>
      <c r="AJ91" s="86"/>
      <c r="AK91" s="86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</row>
    <row r="92" spans="19:53" hidden="1" x14ac:dyDescent="0.2"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</row>
    <row r="93" spans="19:53" hidden="1" x14ac:dyDescent="0.2"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</row>
    <row r="94" spans="19:53" hidden="1" x14ac:dyDescent="0.2"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</row>
    <row r="95" spans="19:53" hidden="1" x14ac:dyDescent="0.2">
      <c r="S95" s="86"/>
      <c r="T95" s="86"/>
      <c r="U95" s="86"/>
      <c r="V95" s="86"/>
      <c r="W95" s="86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</row>
    <row r="96" spans="19:53" hidden="1" x14ac:dyDescent="0.2"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</row>
    <row r="97" spans="19:53" hidden="1" x14ac:dyDescent="0.2"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</row>
    <row r="98" spans="19:53" hidden="1" x14ac:dyDescent="0.2"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86"/>
      <c r="AK98" s="86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</row>
    <row r="99" spans="19:53" hidden="1" x14ac:dyDescent="0.2"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</row>
    <row r="100" spans="19:53" hidden="1" x14ac:dyDescent="0.2"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86"/>
      <c r="AE100" s="86"/>
      <c r="AF100" s="86"/>
      <c r="AG100" s="86"/>
      <c r="AH100" s="86"/>
      <c r="AI100" s="86"/>
      <c r="AJ100" s="86"/>
      <c r="AK100" s="86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</row>
    <row r="101" spans="19:53" hidden="1" x14ac:dyDescent="0.2">
      <c r="S101" s="86"/>
      <c r="T101" s="86"/>
      <c r="U101" s="86"/>
      <c r="V101" s="86"/>
      <c r="W101" s="86"/>
      <c r="X101" s="86"/>
      <c r="Y101" s="86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</row>
    <row r="102" spans="19:53" hidden="1" x14ac:dyDescent="0.2">
      <c r="S102" s="86"/>
      <c r="T102" s="86"/>
      <c r="U102" s="86"/>
      <c r="V102" s="86"/>
      <c r="W102" s="86"/>
      <c r="X102" s="86"/>
      <c r="Y102" s="86"/>
      <c r="Z102" s="86"/>
      <c r="AA102" s="86"/>
      <c r="AB102" s="86"/>
      <c r="AC102" s="86"/>
      <c r="AD102" s="86"/>
      <c r="AE102" s="86"/>
      <c r="AF102" s="86"/>
      <c r="AG102" s="86"/>
      <c r="AH102" s="86"/>
      <c r="AI102" s="86"/>
      <c r="AJ102" s="86"/>
      <c r="AK102" s="86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</row>
    <row r="103" spans="19:53" hidden="1" x14ac:dyDescent="0.2"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</row>
    <row r="104" spans="19:53" hidden="1" x14ac:dyDescent="0.2"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</row>
    <row r="105" spans="19:53" hidden="1" x14ac:dyDescent="0.2"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6"/>
      <c r="AX105" s="86"/>
      <c r="AY105" s="86"/>
      <c r="AZ105" s="86"/>
      <c r="BA105" s="86"/>
    </row>
    <row r="106" spans="19:53" hidden="1" x14ac:dyDescent="0.2"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</row>
    <row r="107" spans="19:53" hidden="1" x14ac:dyDescent="0.2"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86"/>
      <c r="AY107" s="86"/>
      <c r="AZ107" s="86"/>
      <c r="BA107" s="86"/>
    </row>
    <row r="108" spans="19:53" hidden="1" x14ac:dyDescent="0.2"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</row>
    <row r="109" spans="19:53" hidden="1" x14ac:dyDescent="0.2">
      <c r="S109" s="86"/>
      <c r="T109" s="86"/>
      <c r="U109" s="86"/>
      <c r="V109" s="86"/>
      <c r="W109" s="86"/>
      <c r="X109" s="86"/>
      <c r="Y109" s="86"/>
      <c r="Z109" s="86"/>
      <c r="AA109" s="86"/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</row>
    <row r="110" spans="19:53" hidden="1" x14ac:dyDescent="0.2">
      <c r="S110" s="86"/>
      <c r="T110" s="86"/>
      <c r="U110" s="86"/>
      <c r="V110" s="86"/>
      <c r="W110" s="86"/>
      <c r="X110" s="86"/>
      <c r="Y110" s="86"/>
      <c r="Z110" s="86"/>
      <c r="AA110" s="86"/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</row>
    <row r="111" spans="19:53" hidden="1" x14ac:dyDescent="0.2"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</row>
    <row r="112" spans="19:53" hidden="1" x14ac:dyDescent="0.2"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</row>
    <row r="113" spans="19:53" hidden="1" x14ac:dyDescent="0.2">
      <c r="S113" s="86"/>
      <c r="T113" s="86"/>
      <c r="U113" s="86"/>
      <c r="V113" s="86"/>
      <c r="W113" s="86"/>
      <c r="X113" s="86"/>
      <c r="Y113" s="86"/>
      <c r="Z113" s="86"/>
      <c r="AA113" s="86"/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/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</row>
    <row r="114" spans="19:53" hidden="1" x14ac:dyDescent="0.2">
      <c r="S114" s="86"/>
      <c r="T114" s="86"/>
      <c r="U114" s="86"/>
      <c r="V114" s="86"/>
      <c r="W114" s="86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6"/>
      <c r="AI114" s="86"/>
      <c r="AJ114" s="86"/>
      <c r="AK114" s="86"/>
      <c r="AL114" s="86"/>
      <c r="AM114" s="86"/>
      <c r="AN114" s="86"/>
      <c r="AO114" s="86"/>
      <c r="AP114" s="86"/>
      <c r="AQ114" s="86"/>
      <c r="AR114" s="86"/>
      <c r="AS114" s="86"/>
      <c r="AT114" s="86"/>
      <c r="AU114" s="86"/>
      <c r="AV114" s="86"/>
      <c r="AW114" s="86"/>
      <c r="AX114" s="86"/>
      <c r="AY114" s="86"/>
      <c r="AZ114" s="86"/>
      <c r="BA114" s="86"/>
    </row>
    <row r="115" spans="19:53" hidden="1" x14ac:dyDescent="0.2">
      <c r="S115" s="86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6"/>
      <c r="AU115" s="86"/>
      <c r="AV115" s="86"/>
      <c r="AW115" s="86"/>
      <c r="AX115" s="86"/>
      <c r="AY115" s="86"/>
      <c r="AZ115" s="86"/>
      <c r="BA115" s="86"/>
    </row>
    <row r="116" spans="19:53" hidden="1" x14ac:dyDescent="0.2"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6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</row>
    <row r="117" spans="19:53" hidden="1" x14ac:dyDescent="0.2"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</row>
    <row r="118" spans="19:53" hidden="1" x14ac:dyDescent="0.2"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86"/>
      <c r="AH118" s="86"/>
      <c r="AI118" s="86"/>
      <c r="AJ118" s="86"/>
      <c r="AK118" s="86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86"/>
      <c r="BA118" s="86"/>
    </row>
    <row r="119" spans="19:53" hidden="1" x14ac:dyDescent="0.2"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</row>
    <row r="120" spans="19:53" hidden="1" x14ac:dyDescent="0.2"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</row>
    <row r="121" spans="19:53" hidden="1" x14ac:dyDescent="0.2">
      <c r="S121" s="86"/>
      <c r="T121" s="86"/>
      <c r="U121" s="86"/>
      <c r="V121" s="86"/>
      <c r="W121" s="86"/>
      <c r="X121" s="86"/>
      <c r="Y121" s="86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6"/>
      <c r="AN121" s="86"/>
      <c r="AO121" s="86"/>
      <c r="AP121" s="86"/>
      <c r="AQ121" s="86"/>
      <c r="AR121" s="86"/>
      <c r="AS121" s="86"/>
      <c r="AT121" s="86"/>
      <c r="AU121" s="86"/>
      <c r="AV121" s="86"/>
      <c r="AW121" s="86"/>
      <c r="AX121" s="86"/>
      <c r="AY121" s="86"/>
      <c r="AZ121" s="86"/>
      <c r="BA121" s="86"/>
    </row>
    <row r="122" spans="19:53" hidden="1" x14ac:dyDescent="0.2">
      <c r="S122" s="86"/>
      <c r="T122" s="86"/>
      <c r="U122" s="86"/>
      <c r="V122" s="86"/>
      <c r="W122" s="86"/>
      <c r="X122" s="86"/>
      <c r="Y122" s="86"/>
      <c r="Z122" s="86"/>
      <c r="AA122" s="86"/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6"/>
      <c r="AN122" s="86"/>
      <c r="AO122" s="86"/>
      <c r="AP122" s="86"/>
      <c r="AQ122" s="86"/>
      <c r="AR122" s="86"/>
      <c r="AS122" s="86"/>
      <c r="AT122" s="86"/>
      <c r="AU122" s="86"/>
      <c r="AV122" s="86"/>
      <c r="AW122" s="86"/>
      <c r="AX122" s="86"/>
      <c r="AY122" s="86"/>
      <c r="AZ122" s="86"/>
      <c r="BA122" s="86"/>
    </row>
    <row r="123" spans="19:53" hidden="1" x14ac:dyDescent="0.2"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6"/>
      <c r="AN123" s="86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86"/>
      <c r="BA123" s="86"/>
    </row>
    <row r="124" spans="19:53" hidden="1" x14ac:dyDescent="0.2">
      <c r="S124" s="86"/>
      <c r="T124" s="86"/>
      <c r="U124" s="86"/>
      <c r="V124" s="86"/>
      <c r="W124" s="86"/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</row>
    <row r="125" spans="19:53" hidden="1" x14ac:dyDescent="0.2"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/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</row>
    <row r="126" spans="19:53" hidden="1" x14ac:dyDescent="0.2"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</row>
    <row r="127" spans="19:53" hidden="1" x14ac:dyDescent="0.2">
      <c r="S127" s="86"/>
      <c r="T127" s="86"/>
      <c r="U127" s="86"/>
      <c r="V127" s="86"/>
      <c r="W127" s="86"/>
      <c r="X127" s="86"/>
      <c r="Y127" s="86"/>
      <c r="Z127" s="86"/>
      <c r="AA127" s="86"/>
      <c r="AB127" s="86"/>
      <c r="AC127" s="86"/>
      <c r="AD127" s="86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</row>
    <row r="128" spans="19:53" hidden="1" x14ac:dyDescent="0.2">
      <c r="S128" s="86"/>
      <c r="T128" s="86"/>
      <c r="U128" s="86"/>
      <c r="V128" s="86"/>
      <c r="W128" s="86"/>
      <c r="X128" s="86"/>
      <c r="Y128" s="86"/>
      <c r="Z128" s="86"/>
      <c r="AA128" s="86"/>
      <c r="AB128" s="86"/>
      <c r="AC128" s="86"/>
      <c r="AD128" s="86"/>
      <c r="AE128" s="86"/>
      <c r="AF128" s="86"/>
      <c r="AG128" s="86"/>
      <c r="AH128" s="86"/>
      <c r="AI128" s="86"/>
      <c r="AJ128" s="86"/>
      <c r="AK128" s="8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</row>
    <row r="129" spans="19:53" hidden="1" x14ac:dyDescent="0.2"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</row>
    <row r="130" spans="19:53" hidden="1" x14ac:dyDescent="0.2"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</row>
    <row r="131" spans="19:53" hidden="1" x14ac:dyDescent="0.2"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</row>
    <row r="132" spans="19:53" hidden="1" x14ac:dyDescent="0.2"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</row>
    <row r="133" spans="19:53" hidden="1" x14ac:dyDescent="0.2"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</row>
    <row r="134" spans="19:53" hidden="1" x14ac:dyDescent="0.2"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86"/>
      <c r="AI134" s="86"/>
      <c r="AJ134" s="86"/>
      <c r="AK134" s="86"/>
      <c r="AL134" s="86"/>
      <c r="AM134" s="86"/>
      <c r="AN134" s="86"/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</row>
    <row r="135" spans="19:53" hidden="1" x14ac:dyDescent="0.2"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</row>
    <row r="136" spans="19:53" hidden="1" x14ac:dyDescent="0.2"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</row>
    <row r="137" spans="19:53" hidden="1" x14ac:dyDescent="0.2"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/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</row>
    <row r="138" spans="19:53" hidden="1" x14ac:dyDescent="0.2"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/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</row>
    <row r="139" spans="19:53" hidden="1" x14ac:dyDescent="0.2"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</row>
    <row r="140" spans="19:53" hidden="1" x14ac:dyDescent="0.2"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</row>
    <row r="141" spans="19:53" hidden="1" x14ac:dyDescent="0.2"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/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</row>
    <row r="142" spans="19:53" hidden="1" x14ac:dyDescent="0.2"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</row>
    <row r="143" spans="19:53" hidden="1" x14ac:dyDescent="0.2"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86"/>
      <c r="AI143" s="86"/>
      <c r="AJ143" s="86"/>
      <c r="AK143" s="86"/>
      <c r="AL143" s="86"/>
      <c r="AM143" s="86"/>
      <c r="AN143" s="86"/>
      <c r="AO143" s="86"/>
      <c r="AP143" s="86"/>
      <c r="AQ143" s="86"/>
      <c r="AR143" s="86"/>
      <c r="AS143" s="86"/>
      <c r="AT143" s="86"/>
      <c r="AU143" s="86"/>
      <c r="AV143" s="86"/>
      <c r="AW143" s="86"/>
      <c r="AX143" s="86"/>
      <c r="AY143" s="86"/>
      <c r="AZ143" s="86"/>
      <c r="BA143" s="86"/>
    </row>
    <row r="144" spans="19:53" hidden="1" x14ac:dyDescent="0.2"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6"/>
      <c r="AL144" s="86"/>
      <c r="AM144" s="86"/>
      <c r="AN144" s="86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</row>
    <row r="145" spans="19:53" hidden="1" x14ac:dyDescent="0.2"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</row>
    <row r="146" spans="19:53" hidden="1" x14ac:dyDescent="0.2"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</row>
    <row r="147" spans="19:53" hidden="1" x14ac:dyDescent="0.2"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86"/>
      <c r="AI147" s="86"/>
      <c r="AJ147" s="86"/>
      <c r="AK147" s="86"/>
      <c r="AL147" s="86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</row>
    <row r="148" spans="19:53" hidden="1" x14ac:dyDescent="0.2"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6"/>
      <c r="AL148" s="86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</row>
    <row r="149" spans="19:53" hidden="1" x14ac:dyDescent="0.2"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86"/>
      <c r="AI149" s="86"/>
      <c r="AJ149" s="86"/>
      <c r="AK149" s="86"/>
      <c r="AL149" s="86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</row>
    <row r="150" spans="19:53" hidden="1" x14ac:dyDescent="0.2"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</row>
    <row r="151" spans="19:53" hidden="1" x14ac:dyDescent="0.2"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86"/>
      <c r="AK151" s="86"/>
      <c r="AL151" s="86"/>
      <c r="AM151" s="86"/>
      <c r="AN151" s="86"/>
      <c r="AO151" s="86"/>
      <c r="AP151" s="86"/>
      <c r="AQ151" s="86"/>
      <c r="AR151" s="86"/>
      <c r="AS151" s="86"/>
      <c r="AT151" s="86"/>
      <c r="AU151" s="86"/>
      <c r="AV151" s="86"/>
      <c r="AW151" s="86"/>
      <c r="AX151" s="86"/>
      <c r="AY151" s="86"/>
      <c r="AZ151" s="86"/>
      <c r="BA151" s="86"/>
    </row>
    <row r="152" spans="19:53" hidden="1" x14ac:dyDescent="0.2"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86"/>
      <c r="AU152" s="86"/>
      <c r="AV152" s="86"/>
      <c r="AW152" s="86"/>
      <c r="AX152" s="86"/>
      <c r="AY152" s="86"/>
      <c r="AZ152" s="86"/>
      <c r="BA152" s="86"/>
    </row>
    <row r="153" spans="19:53" hidden="1" x14ac:dyDescent="0.2"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86"/>
      <c r="AR153" s="86"/>
      <c r="AS153" s="86"/>
      <c r="AT153" s="86"/>
      <c r="AU153" s="86"/>
      <c r="AV153" s="86"/>
      <c r="AW153" s="86"/>
      <c r="AX153" s="86"/>
      <c r="AY153" s="86"/>
      <c r="AZ153" s="86"/>
      <c r="BA153" s="86"/>
    </row>
    <row r="154" spans="19:53" hidden="1" x14ac:dyDescent="0.2"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86"/>
      <c r="AR154" s="86"/>
      <c r="AS154" s="86"/>
      <c r="AT154" s="86"/>
      <c r="AU154" s="86"/>
      <c r="AV154" s="86"/>
      <c r="AW154" s="86"/>
      <c r="AX154" s="86"/>
      <c r="AY154" s="86"/>
      <c r="AZ154" s="86"/>
      <c r="BA154" s="86"/>
    </row>
    <row r="155" spans="19:53" hidden="1" x14ac:dyDescent="0.2"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86"/>
      <c r="AR155" s="86"/>
      <c r="AS155" s="86"/>
      <c r="AT155" s="86"/>
      <c r="AU155" s="86"/>
      <c r="AV155" s="86"/>
      <c r="AW155" s="86"/>
      <c r="AX155" s="86"/>
      <c r="AY155" s="86"/>
      <c r="AZ155" s="86"/>
      <c r="BA155" s="86"/>
    </row>
    <row r="156" spans="19:53" hidden="1" x14ac:dyDescent="0.2"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</row>
    <row r="157" spans="19:53" hidden="1" x14ac:dyDescent="0.2"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</row>
    <row r="158" spans="19:53" hidden="1" x14ac:dyDescent="0.2"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</row>
    <row r="159" spans="19:53" hidden="1" x14ac:dyDescent="0.2"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</row>
    <row r="160" spans="19:53" hidden="1" x14ac:dyDescent="0.2"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</row>
    <row r="161" spans="19:53" hidden="1" x14ac:dyDescent="0.2"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</row>
    <row r="162" spans="19:53" hidden="1" x14ac:dyDescent="0.2"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</row>
    <row r="163" spans="19:53" hidden="1" x14ac:dyDescent="0.2"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</row>
    <row r="164" spans="19:53" hidden="1" x14ac:dyDescent="0.2"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</row>
    <row r="165" spans="19:53" hidden="1" x14ac:dyDescent="0.2"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</row>
    <row r="166" spans="19:53" hidden="1" x14ac:dyDescent="0.2"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</row>
    <row r="167" spans="19:53" hidden="1" x14ac:dyDescent="0.2"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</row>
    <row r="168" spans="19:53" hidden="1" x14ac:dyDescent="0.2"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</row>
    <row r="169" spans="19:53" hidden="1" x14ac:dyDescent="0.2"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</row>
    <row r="170" spans="19:53" hidden="1" x14ac:dyDescent="0.2"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</row>
    <row r="171" spans="19:53" hidden="1" x14ac:dyDescent="0.2"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</row>
    <row r="172" spans="19:53" hidden="1" x14ac:dyDescent="0.2"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</row>
    <row r="173" spans="19:53" hidden="1" x14ac:dyDescent="0.2"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</row>
    <row r="174" spans="19:53" hidden="1" x14ac:dyDescent="0.2"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</row>
    <row r="175" spans="19:53" hidden="1" x14ac:dyDescent="0.2"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</row>
    <row r="176" spans="19:53" hidden="1" x14ac:dyDescent="0.2"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</row>
    <row r="177" spans="19:53" hidden="1" x14ac:dyDescent="0.2"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</row>
    <row r="178" spans="19:53" hidden="1" x14ac:dyDescent="0.2"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</row>
    <row r="179" spans="19:53" x14ac:dyDescent="0.2"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</row>
  </sheetData>
  <sheetProtection formatCells="0" selectLockedCells="1"/>
  <dataConsolidate/>
  <mergeCells count="64">
    <mergeCell ref="G7:I7"/>
    <mergeCell ref="K7:L7"/>
    <mergeCell ref="D5:F5"/>
    <mergeCell ref="C3:C5"/>
    <mergeCell ref="D3:L3"/>
    <mergeCell ref="D4:L4"/>
    <mergeCell ref="G5:H5"/>
    <mergeCell ref="J5:L5"/>
    <mergeCell ref="C7:F7"/>
    <mergeCell ref="H42:J42"/>
    <mergeCell ref="K42:L42"/>
    <mergeCell ref="D9:G9"/>
    <mergeCell ref="K9:L9"/>
    <mergeCell ref="H38:J38"/>
    <mergeCell ref="K38:L38"/>
    <mergeCell ref="H39:J39"/>
    <mergeCell ref="K39:L39"/>
    <mergeCell ref="H51:J51"/>
    <mergeCell ref="K51:L51"/>
    <mergeCell ref="H46:J46"/>
    <mergeCell ref="K46:L46"/>
    <mergeCell ref="H47:J47"/>
    <mergeCell ref="K47:L47"/>
    <mergeCell ref="H48:J48"/>
    <mergeCell ref="K48:L48"/>
    <mergeCell ref="D8:E8"/>
    <mergeCell ref="G8:H8"/>
    <mergeCell ref="H49:J49"/>
    <mergeCell ref="K49:L49"/>
    <mergeCell ref="H50:J50"/>
    <mergeCell ref="K50:L50"/>
    <mergeCell ref="H43:J43"/>
    <mergeCell ref="K43:L43"/>
    <mergeCell ref="H44:J44"/>
    <mergeCell ref="K44:L44"/>
    <mergeCell ref="H45:J45"/>
    <mergeCell ref="K45:L45"/>
    <mergeCell ref="H40:J40"/>
    <mergeCell ref="K40:L40"/>
    <mergeCell ref="H41:J41"/>
    <mergeCell ref="K41:L41"/>
    <mergeCell ref="K73:L73"/>
    <mergeCell ref="I72:J72"/>
    <mergeCell ref="I73:J73"/>
    <mergeCell ref="I71:J71"/>
    <mergeCell ref="D70:H70"/>
    <mergeCell ref="D71:H71"/>
    <mergeCell ref="D72:H72"/>
    <mergeCell ref="D73:H73"/>
    <mergeCell ref="K70:L70"/>
    <mergeCell ref="K71:L71"/>
    <mergeCell ref="K72:L72"/>
    <mergeCell ref="I70:J70"/>
    <mergeCell ref="C57:L57"/>
    <mergeCell ref="C58:L60"/>
    <mergeCell ref="C61:L61"/>
    <mergeCell ref="E62:L62"/>
    <mergeCell ref="E63:L63"/>
    <mergeCell ref="E64:L64"/>
    <mergeCell ref="C67:L67"/>
    <mergeCell ref="E65:L65"/>
    <mergeCell ref="E66:L66"/>
    <mergeCell ref="H68:L69"/>
    <mergeCell ref="C68:G69"/>
  </mergeCells>
  <conditionalFormatting sqref="H9">
    <cfRule type="cellIs" dxfId="0" priority="1" stopIfTrue="1" operator="greaterThan">
      <formula>#REF!</formula>
    </cfRule>
  </conditionalFormatting>
  <printOptions horizontalCentered="1" verticalCentered="1"/>
  <pageMargins left="0.39370078740157483" right="0.39370078740157483" top="0.39370078740157483" bottom="0.39370078740157483" header="0" footer="0"/>
  <pageSetup scale="66" orientation="landscape" horizontalDpi="300" verticalDpi="300" r:id="rId1"/>
  <headerFooter alignWithMargins="0">
    <oddFooter>&amp;L&amp;F&amp;C&amp;A&amp;R&amp;P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Objetivos</vt:lpstr>
      <vt:lpstr>OBJ 01 ok</vt:lpstr>
      <vt:lpstr>OBJ 02 ok</vt:lpstr>
      <vt:lpstr>OBJ 03 ok</vt:lpstr>
      <vt:lpstr>OBJ 04 ok</vt:lpstr>
      <vt:lpstr>OBJ 05 ok</vt:lpstr>
      <vt:lpstr>OBJ 06 ok</vt:lpstr>
      <vt:lpstr>OBJ 07 ok</vt:lpstr>
      <vt:lpstr>OBJE 01</vt:lpstr>
      <vt:lpstr>Ratios IVC Ofic</vt:lpstr>
      <vt:lpstr>Comercial</vt:lpstr>
      <vt:lpstr>Hoja1</vt:lpstr>
      <vt:lpstr>'OBJ 01 ok'!Área_de_impresión</vt:lpstr>
      <vt:lpstr>'OBJ 02 ok'!Área_de_impresión</vt:lpstr>
      <vt:lpstr>'OBJ 03 ok'!Área_de_impresión</vt:lpstr>
      <vt:lpstr>'OBJ 04 ok'!Área_de_impresión</vt:lpstr>
      <vt:lpstr>'OBJ 05 ok'!Área_de_impresión</vt:lpstr>
      <vt:lpstr>'OBJ 06 ok'!Área_de_impresión</vt:lpstr>
      <vt:lpstr>'OBJ 07 ok'!Área_de_impresión</vt:lpstr>
      <vt:lpstr>Objetivos!Área_de_impresión</vt:lpstr>
      <vt:lpstr>'Ratios IVC Ofic'!Área_de_impresión</vt:lpstr>
      <vt:lpstr>'OBJE 01'!Print_Area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JZ</dc:creator>
  <cp:keywords/>
  <dc:description/>
  <cp:lastModifiedBy>Julia Cori Calixto</cp:lastModifiedBy>
  <cp:revision/>
  <dcterms:created xsi:type="dcterms:W3CDTF">2010-02-09T14:05:52Z</dcterms:created>
  <dcterms:modified xsi:type="dcterms:W3CDTF">2024-06-28T19:01:27Z</dcterms:modified>
  <cp:category/>
  <cp:contentStatus/>
</cp:coreProperties>
</file>